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30" windowWidth="13965" windowHeight="7695"/>
  </bookViews>
  <sheets>
    <sheet name="２．経験年数と経験値" sheetId="45" r:id="rId1"/>
    <sheet name="２．自由度と無駄" sheetId="46" r:id="rId2"/>
    <sheet name="２．評価と距離感" sheetId="11" r:id="rId3"/>
    <sheet name="３．ウサギとカメ" sheetId="40" r:id="rId4"/>
    <sheet name="４．全体最適化と部分最適化" sheetId="49" r:id="rId5"/>
    <sheet name="５．パーキンソンの凡俗法則" sheetId="48" r:id="rId6"/>
    <sheet name="５．達成動機理論(アトキンソン)" sheetId="43" r:id="rId7"/>
    <sheet name="５．バランス" sheetId="47" r:id="rId8"/>
  </sheets>
  <calcPr calcId="125725"/>
</workbook>
</file>

<file path=xl/calcChain.xml><?xml version="1.0" encoding="utf-8"?>
<calcChain xmlns="http://schemas.openxmlformats.org/spreadsheetml/2006/main">
  <c r="N25" i="46"/>
  <c r="B25" i="47"/>
  <c r="B24"/>
  <c r="B23"/>
  <c r="B22"/>
  <c r="B21"/>
  <c r="B20"/>
  <c r="B19"/>
  <c r="B18"/>
  <c r="B17"/>
  <c r="B16"/>
  <c r="B15"/>
  <c r="B14"/>
  <c r="B13"/>
  <c r="B12"/>
  <c r="B11"/>
  <c r="B10"/>
  <c r="B9"/>
  <c r="B8"/>
  <c r="B7"/>
  <c r="F29" i="43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G9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G1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C9"/>
  <c r="B9"/>
  <c r="D8" i="48"/>
  <c r="B9"/>
  <c r="E8"/>
  <c r="C9"/>
  <c r="C8"/>
  <c r="B8"/>
  <c r="A10" i="43"/>
  <c r="A11" s="1"/>
  <c r="L10" i="49"/>
  <c r="L9"/>
  <c r="K10"/>
  <c r="K9"/>
  <c r="G10"/>
  <c r="F10"/>
  <c r="H10" s="1"/>
  <c r="G9"/>
  <c r="G11" s="1"/>
  <c r="F9"/>
  <c r="A8" i="47"/>
  <c r="A9" s="1"/>
  <c r="I8" i="43"/>
  <c r="J8" s="1"/>
  <c r="K8" s="1"/>
  <c r="L8" s="1"/>
  <c r="M8" s="1"/>
  <c r="N8" s="1"/>
  <c r="O8" s="1"/>
  <c r="P8" s="1"/>
  <c r="Q8" s="1"/>
  <c r="B10" i="48"/>
  <c r="C10" s="1"/>
  <c r="C22" i="40"/>
  <c r="C21"/>
  <c r="C20"/>
  <c r="C19"/>
  <c r="C18"/>
  <c r="C17"/>
  <c r="C16"/>
  <c r="C15"/>
  <c r="C14"/>
  <c r="C13"/>
  <c r="C12"/>
  <c r="C11"/>
  <c r="C10"/>
  <c r="C9"/>
  <c r="C8"/>
  <c r="E8"/>
  <c r="D9"/>
  <c r="D10"/>
  <c r="D8"/>
  <c r="D11"/>
  <c r="D12" s="1"/>
  <c r="D13" s="1"/>
  <c r="D14" s="1"/>
  <c r="D15" s="1"/>
  <c r="D16" s="1"/>
  <c r="D17" s="1"/>
  <c r="D18" s="1"/>
  <c r="D19" s="1"/>
  <c r="D20" s="1"/>
  <c r="D21" s="1"/>
  <c r="D22" s="1"/>
  <c r="B22"/>
  <c r="B21"/>
  <c r="B20"/>
  <c r="B19"/>
  <c r="B18"/>
  <c r="B17"/>
  <c r="B16"/>
  <c r="B15"/>
  <c r="B14"/>
  <c r="B13"/>
  <c r="B12"/>
  <c r="B11"/>
  <c r="B9"/>
  <c r="B8"/>
  <c r="A9"/>
  <c r="A10" s="1"/>
  <c r="P28" i="11"/>
  <c r="P27"/>
  <c r="P26"/>
  <c r="P25"/>
  <c r="P24"/>
  <c r="P23"/>
  <c r="P22"/>
  <c r="P21"/>
  <c r="P20"/>
  <c r="P19"/>
  <c r="P18"/>
  <c r="P17"/>
  <c r="P16"/>
  <c r="P15"/>
  <c r="P14"/>
  <c r="N17"/>
  <c r="N18" s="1"/>
  <c r="N19" s="1"/>
  <c r="N20" s="1"/>
  <c r="N21" s="1"/>
  <c r="N22" s="1"/>
  <c r="N23" s="1"/>
  <c r="N24" s="1"/>
  <c r="N25" s="1"/>
  <c r="N26" s="1"/>
  <c r="N27" s="1"/>
  <c r="N28" s="1"/>
  <c r="N16"/>
  <c r="N15"/>
  <c r="O15" s="1"/>
  <c r="B15"/>
  <c r="O14"/>
  <c r="M15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Q31" i="46"/>
  <c r="Q29"/>
  <c r="R29"/>
  <c r="S29"/>
  <c r="S30"/>
  <c r="Q26"/>
  <c r="P30"/>
  <c r="K34"/>
  <c r="H29"/>
  <c r="H24"/>
  <c r="B24"/>
  <c r="N23"/>
  <c r="C23"/>
  <c r="O23" s="1"/>
  <c r="A24"/>
  <c r="A25" s="1"/>
  <c r="M25" s="1"/>
  <c r="B16" i="11"/>
  <c r="B17" s="1"/>
  <c r="B18" s="1"/>
  <c r="B19" s="1"/>
  <c r="B20" s="1"/>
  <c r="B21" s="1"/>
  <c r="B22" s="1"/>
  <c r="B23" s="1"/>
  <c r="B24" s="1"/>
  <c r="B25" s="1"/>
  <c r="B26" s="1"/>
  <c r="B27" s="1"/>
  <c r="B28" s="1"/>
  <c r="C15"/>
  <c r="A17"/>
  <c r="A16"/>
  <c r="A15"/>
  <c r="F15" i="46"/>
  <c r="B25" s="1"/>
  <c r="E15"/>
  <c r="D11" i="45"/>
  <c r="C11"/>
  <c r="B11"/>
  <c r="B9"/>
  <c r="B12"/>
  <c r="D24"/>
  <c r="D23"/>
  <c r="D22"/>
  <c r="D21"/>
  <c r="D20"/>
  <c r="D19"/>
  <c r="D18"/>
  <c r="D17"/>
  <c r="D16"/>
  <c r="D15"/>
  <c r="D14"/>
  <c r="D13"/>
  <c r="D12"/>
  <c r="B25"/>
  <c r="C25" s="1"/>
  <c r="B24"/>
  <c r="C24" s="1"/>
  <c r="B23"/>
  <c r="C23" s="1"/>
  <c r="C22"/>
  <c r="B22"/>
  <c r="B21"/>
  <c r="C21" s="1"/>
  <c r="B20"/>
  <c r="C20" s="1"/>
  <c r="B19"/>
  <c r="C19" s="1"/>
  <c r="C18"/>
  <c r="B18"/>
  <c r="B17"/>
  <c r="C17" s="1"/>
  <c r="B16"/>
  <c r="C16" s="1"/>
  <c r="B15"/>
  <c r="C15" s="1"/>
  <c r="C14"/>
  <c r="B14"/>
  <c r="B13"/>
  <c r="C13" s="1"/>
  <c r="C12"/>
  <c r="A14"/>
  <c r="A15" s="1"/>
  <c r="A16" s="1"/>
  <c r="A17" s="1"/>
  <c r="A18" s="1"/>
  <c r="A19" s="1"/>
  <c r="A20" s="1"/>
  <c r="A21" s="1"/>
  <c r="A22" s="1"/>
  <c r="A23" s="1"/>
  <c r="A24" s="1"/>
  <c r="A25" s="1"/>
  <c r="A13"/>
  <c r="A12"/>
  <c r="A18" i="11"/>
  <c r="A19" s="1"/>
  <c r="A20" s="1"/>
  <c r="A21" s="1"/>
  <c r="A22" s="1"/>
  <c r="A23" s="1"/>
  <c r="A24" s="1"/>
  <c r="A25" s="1"/>
  <c r="A26" s="1"/>
  <c r="A27" s="1"/>
  <c r="A28" s="1"/>
  <c r="A12" i="43" l="1"/>
  <c r="B11"/>
  <c r="B10"/>
  <c r="H9"/>
  <c r="C11"/>
  <c r="Q11" s="1"/>
  <c r="A10" i="47"/>
  <c r="L27" i="49"/>
  <c r="L26"/>
  <c r="L25"/>
  <c r="L24"/>
  <c r="L23"/>
  <c r="L22"/>
  <c r="L21"/>
  <c r="L20"/>
  <c r="L19"/>
  <c r="L18"/>
  <c r="K28"/>
  <c r="J28"/>
  <c r="I28"/>
  <c r="H28"/>
  <c r="F28"/>
  <c r="G28"/>
  <c r="E28"/>
  <c r="B28"/>
  <c r="D28"/>
  <c r="C28"/>
  <c r="K6"/>
  <c r="F8" i="48"/>
  <c r="K11" i="49"/>
  <c r="L11"/>
  <c r="M10"/>
  <c r="M9"/>
  <c r="F11"/>
  <c r="H9"/>
  <c r="F6"/>
  <c r="I9" i="43"/>
  <c r="M9"/>
  <c r="Q9"/>
  <c r="L9"/>
  <c r="P9"/>
  <c r="K9"/>
  <c r="O9"/>
  <c r="K11"/>
  <c r="J9"/>
  <c r="N9"/>
  <c r="B11" i="48"/>
  <c r="C11" s="1"/>
  <c r="E10"/>
  <c r="E9"/>
  <c r="G10"/>
  <c r="E9" i="40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B10"/>
  <c r="A11"/>
  <c r="M24" i="46"/>
  <c r="C25"/>
  <c r="O25" s="1"/>
  <c r="D23"/>
  <c r="P23" s="1"/>
  <c r="C24"/>
  <c r="O24" s="1"/>
  <c r="N24"/>
  <c r="A26"/>
  <c r="C17" i="11"/>
  <c r="C16"/>
  <c r="B12" i="43" l="1"/>
  <c r="A13"/>
  <c r="L11"/>
  <c r="J11"/>
  <c r="M11"/>
  <c r="C10"/>
  <c r="I11"/>
  <c r="N11"/>
  <c r="O11"/>
  <c r="P11"/>
  <c r="H11"/>
  <c r="A11" i="47"/>
  <c r="L28" i="49"/>
  <c r="M11"/>
  <c r="H11"/>
  <c r="F10" i="48"/>
  <c r="F9"/>
  <c r="D9"/>
  <c r="D10"/>
  <c r="B12"/>
  <c r="C12" s="1"/>
  <c r="G11"/>
  <c r="G8"/>
  <c r="H8"/>
  <c r="G9"/>
  <c r="A12" i="40"/>
  <c r="O16" i="11"/>
  <c r="A27" i="46"/>
  <c r="M26"/>
  <c r="B26"/>
  <c r="N26" s="1"/>
  <c r="C26"/>
  <c r="O26" s="1"/>
  <c r="E23"/>
  <c r="Q23" s="1"/>
  <c r="D25"/>
  <c r="P25" s="1"/>
  <c r="D26"/>
  <c r="P26" s="1"/>
  <c r="D24"/>
  <c r="P24" s="1"/>
  <c r="A28"/>
  <c r="M28" s="1"/>
  <c r="B27"/>
  <c r="N27" s="1"/>
  <c r="C18" i="11"/>
  <c r="M10" i="43" l="1"/>
  <c r="P10"/>
  <c r="H10"/>
  <c r="J10"/>
  <c r="Q10"/>
  <c r="O10"/>
  <c r="I10"/>
  <c r="L10"/>
  <c r="K10"/>
  <c r="N10"/>
  <c r="C12"/>
  <c r="B13"/>
  <c r="A14"/>
  <c r="A12" i="47"/>
  <c r="E11" i="48"/>
  <c r="D11"/>
  <c r="F11"/>
  <c r="H9"/>
  <c r="H10"/>
  <c r="H11"/>
  <c r="A13" i="40"/>
  <c r="O17" i="11"/>
  <c r="C27" i="46"/>
  <c r="O27" s="1"/>
  <c r="M27"/>
  <c r="D27"/>
  <c r="P27" s="1"/>
  <c r="A29"/>
  <c r="M29" s="1"/>
  <c r="B28"/>
  <c r="N28" s="1"/>
  <c r="C28"/>
  <c r="O28" s="1"/>
  <c r="F23"/>
  <c r="R23" s="1"/>
  <c r="E28"/>
  <c r="Q28" s="1"/>
  <c r="E26"/>
  <c r="E24"/>
  <c r="Q24" s="1"/>
  <c r="E27"/>
  <c r="Q27" s="1"/>
  <c r="E25"/>
  <c r="Q25" s="1"/>
  <c r="D28"/>
  <c r="P28" s="1"/>
  <c r="C19" i="11"/>
  <c r="A15" i="43" l="1"/>
  <c r="B14"/>
  <c r="J12"/>
  <c r="Q12"/>
  <c r="M12"/>
  <c r="P12"/>
  <c r="H12"/>
  <c r="O12"/>
  <c r="L12"/>
  <c r="I12"/>
  <c r="K12"/>
  <c r="N12"/>
  <c r="C13"/>
  <c r="A13" i="47"/>
  <c r="D12" i="48"/>
  <c r="E12"/>
  <c r="F12"/>
  <c r="G12"/>
  <c r="H12"/>
  <c r="I8"/>
  <c r="I9"/>
  <c r="I12"/>
  <c r="I10"/>
  <c r="I11"/>
  <c r="A14" i="40"/>
  <c r="O18" i="11"/>
  <c r="E29" i="46"/>
  <c r="A30"/>
  <c r="M30" s="1"/>
  <c r="B29"/>
  <c r="N29" s="1"/>
  <c r="C29"/>
  <c r="O29" s="1"/>
  <c r="D29"/>
  <c r="P29" s="1"/>
  <c r="G23"/>
  <c r="S23" s="1"/>
  <c r="F28"/>
  <c r="R28" s="1"/>
  <c r="F26"/>
  <c r="R26" s="1"/>
  <c r="F24"/>
  <c r="R24" s="1"/>
  <c r="F29"/>
  <c r="F25"/>
  <c r="R25" s="1"/>
  <c r="F27"/>
  <c r="R27" s="1"/>
  <c r="C20" i="11"/>
  <c r="L13" i="43" l="1"/>
  <c r="M13"/>
  <c r="J13"/>
  <c r="H13"/>
  <c r="N13"/>
  <c r="O13"/>
  <c r="Q13"/>
  <c r="P13"/>
  <c r="K13"/>
  <c r="I13"/>
  <c r="A16"/>
  <c r="B16" s="1"/>
  <c r="B15"/>
  <c r="C14"/>
  <c r="A14" i="47"/>
  <c r="J8" i="48"/>
  <c r="J12"/>
  <c r="J10"/>
  <c r="J9"/>
  <c r="J11"/>
  <c r="A15" i="40"/>
  <c r="O19" i="11"/>
  <c r="F30" i="46"/>
  <c r="R30" s="1"/>
  <c r="H23"/>
  <c r="T23" s="1"/>
  <c r="G29"/>
  <c r="G27"/>
  <c r="S27" s="1"/>
  <c r="G25"/>
  <c r="S25" s="1"/>
  <c r="G30"/>
  <c r="G28"/>
  <c r="S28" s="1"/>
  <c r="G26"/>
  <c r="S26" s="1"/>
  <c r="G24"/>
  <c r="S24" s="1"/>
  <c r="A31"/>
  <c r="M31" s="1"/>
  <c r="C30"/>
  <c r="O30" s="1"/>
  <c r="B30"/>
  <c r="N30" s="1"/>
  <c r="D30"/>
  <c r="E30"/>
  <c r="Q30" s="1"/>
  <c r="C21" i="11"/>
  <c r="C16" i="43" l="1"/>
  <c r="C15"/>
  <c r="M14"/>
  <c r="K14"/>
  <c r="J14"/>
  <c r="H14"/>
  <c r="I14"/>
  <c r="P14"/>
  <c r="L14"/>
  <c r="Q14"/>
  <c r="N14"/>
  <c r="O14"/>
  <c r="A17"/>
  <c r="B17" s="1"/>
  <c r="A15" i="47"/>
  <c r="A18" i="43"/>
  <c r="B18" s="1"/>
  <c r="H16"/>
  <c r="N16"/>
  <c r="I16"/>
  <c r="L16"/>
  <c r="O16"/>
  <c r="J16"/>
  <c r="K16"/>
  <c r="Q16"/>
  <c r="M16"/>
  <c r="P16"/>
  <c r="K8" i="48"/>
  <c r="K11"/>
  <c r="K10"/>
  <c r="K12"/>
  <c r="K9"/>
  <c r="A16" i="40"/>
  <c r="O20" i="11"/>
  <c r="A32" i="46"/>
  <c r="B31"/>
  <c r="N31" s="1"/>
  <c r="C31"/>
  <c r="O31" s="1"/>
  <c r="D31"/>
  <c r="P31" s="1"/>
  <c r="E31"/>
  <c r="F31"/>
  <c r="R31" s="1"/>
  <c r="I23"/>
  <c r="U23" s="1"/>
  <c r="H31"/>
  <c r="T31" s="1"/>
  <c r="T29"/>
  <c r="H25"/>
  <c r="T25" s="1"/>
  <c r="H30"/>
  <c r="T30" s="1"/>
  <c r="H27"/>
  <c r="T27" s="1"/>
  <c r="H26"/>
  <c r="T26" s="1"/>
  <c r="H28"/>
  <c r="T28" s="1"/>
  <c r="T24"/>
  <c r="G31"/>
  <c r="S31" s="1"/>
  <c r="C22" i="11"/>
  <c r="H15" i="43" l="1"/>
  <c r="N15"/>
  <c r="M15"/>
  <c r="P15"/>
  <c r="I15"/>
  <c r="K15"/>
  <c r="L15"/>
  <c r="O15"/>
  <c r="Q15"/>
  <c r="J15"/>
  <c r="C17"/>
  <c r="C18"/>
  <c r="A16" i="47"/>
  <c r="A19" i="43"/>
  <c r="B19" s="1"/>
  <c r="L17"/>
  <c r="I17"/>
  <c r="O17"/>
  <c r="N17"/>
  <c r="Q17"/>
  <c r="L8" i="48"/>
  <c r="L9"/>
  <c r="L12"/>
  <c r="L10"/>
  <c r="L11"/>
  <c r="A17" i="40"/>
  <c r="O21" i="11"/>
  <c r="H32" i="46"/>
  <c r="T32" s="1"/>
  <c r="M32"/>
  <c r="A33"/>
  <c r="C32"/>
  <c r="O32" s="1"/>
  <c r="B32"/>
  <c r="N32" s="1"/>
  <c r="D32"/>
  <c r="P32" s="1"/>
  <c r="E32"/>
  <c r="Q32" s="1"/>
  <c r="F32"/>
  <c r="R32" s="1"/>
  <c r="G32"/>
  <c r="S32" s="1"/>
  <c r="J23"/>
  <c r="V23" s="1"/>
  <c r="I32"/>
  <c r="U32" s="1"/>
  <c r="I30"/>
  <c r="U30" s="1"/>
  <c r="I28"/>
  <c r="U28" s="1"/>
  <c r="I26"/>
  <c r="U26" s="1"/>
  <c r="I24"/>
  <c r="U24" s="1"/>
  <c r="I31"/>
  <c r="U31" s="1"/>
  <c r="I29"/>
  <c r="U29" s="1"/>
  <c r="I27"/>
  <c r="U27" s="1"/>
  <c r="I25"/>
  <c r="U25" s="1"/>
  <c r="C23" i="11"/>
  <c r="C19" i="43" l="1"/>
  <c r="P17"/>
  <c r="H17"/>
  <c r="J17"/>
  <c r="K17"/>
  <c r="M17"/>
  <c r="A17" i="47"/>
  <c r="H18" i="43"/>
  <c r="O18"/>
  <c r="N18"/>
  <c r="L18"/>
  <c r="Q18"/>
  <c r="K18"/>
  <c r="J18"/>
  <c r="M18"/>
  <c r="I18"/>
  <c r="P18"/>
  <c r="A20"/>
  <c r="B20" s="1"/>
  <c r="M8" i="48"/>
  <c r="M10"/>
  <c r="M11"/>
  <c r="M12"/>
  <c r="M9"/>
  <c r="A18" i="40"/>
  <c r="O22" i="11"/>
  <c r="I33" i="46"/>
  <c r="U33" s="1"/>
  <c r="M33"/>
  <c r="A34"/>
  <c r="M34" s="1"/>
  <c r="B33"/>
  <c r="N33" s="1"/>
  <c r="C33"/>
  <c r="O33" s="1"/>
  <c r="D33"/>
  <c r="P33" s="1"/>
  <c r="E33"/>
  <c r="Q33" s="1"/>
  <c r="F33"/>
  <c r="R33" s="1"/>
  <c r="G33"/>
  <c r="S33" s="1"/>
  <c r="H33"/>
  <c r="T33" s="1"/>
  <c r="K23"/>
  <c r="W23" s="1"/>
  <c r="J34"/>
  <c r="V34" s="1"/>
  <c r="J32"/>
  <c r="V32" s="1"/>
  <c r="J30"/>
  <c r="V30" s="1"/>
  <c r="J28"/>
  <c r="V28" s="1"/>
  <c r="J26"/>
  <c r="V26" s="1"/>
  <c r="J24"/>
  <c r="V24" s="1"/>
  <c r="J33"/>
  <c r="V33" s="1"/>
  <c r="J29"/>
  <c r="V29" s="1"/>
  <c r="J31"/>
  <c r="V31" s="1"/>
  <c r="J25"/>
  <c r="V25" s="1"/>
  <c r="J27"/>
  <c r="V27" s="1"/>
  <c r="C24" i="11"/>
  <c r="C20" i="43" l="1"/>
  <c r="A18" i="47"/>
  <c r="A21" i="43"/>
  <c r="B21" s="1"/>
  <c r="H19"/>
  <c r="I19"/>
  <c r="K19"/>
  <c r="Q19"/>
  <c r="N19"/>
  <c r="M19"/>
  <c r="P19"/>
  <c r="J19"/>
  <c r="L19"/>
  <c r="O19"/>
  <c r="A19" i="40"/>
  <c r="O23" i="11"/>
  <c r="K33" i="46"/>
  <c r="W33" s="1"/>
  <c r="K31"/>
  <c r="W31" s="1"/>
  <c r="K29"/>
  <c r="W29" s="1"/>
  <c r="K27"/>
  <c r="W27" s="1"/>
  <c r="K25"/>
  <c r="W25" s="1"/>
  <c r="W34"/>
  <c r="K32"/>
  <c r="W32" s="1"/>
  <c r="K30"/>
  <c r="W30" s="1"/>
  <c r="K28"/>
  <c r="W28" s="1"/>
  <c r="K26"/>
  <c r="W26" s="1"/>
  <c r="K24"/>
  <c r="W24" s="1"/>
  <c r="A35"/>
  <c r="M35" s="1"/>
  <c r="C34"/>
  <c r="O34" s="1"/>
  <c r="B34"/>
  <c r="N34" s="1"/>
  <c r="D34"/>
  <c r="P34" s="1"/>
  <c r="E34"/>
  <c r="Q34" s="1"/>
  <c r="F34"/>
  <c r="R34" s="1"/>
  <c r="G34"/>
  <c r="S34" s="1"/>
  <c r="H34"/>
  <c r="T34" s="1"/>
  <c r="I34"/>
  <c r="U34" s="1"/>
  <c r="C25" i="11"/>
  <c r="C21" i="43" l="1"/>
  <c r="A19" i="47"/>
  <c r="A22" i="43"/>
  <c r="B22" s="1"/>
  <c r="H20"/>
  <c r="O20"/>
  <c r="K20"/>
  <c r="N20"/>
  <c r="Q20"/>
  <c r="L20"/>
  <c r="M20"/>
  <c r="J20"/>
  <c r="I20"/>
  <c r="P20"/>
  <c r="A20" i="40"/>
  <c r="O24" i="11"/>
  <c r="A36" i="46"/>
  <c r="M36" s="1"/>
  <c r="B35"/>
  <c r="N35" s="1"/>
  <c r="C35"/>
  <c r="O35" s="1"/>
  <c r="D35"/>
  <c r="P35" s="1"/>
  <c r="E35"/>
  <c r="Q35" s="1"/>
  <c r="F35"/>
  <c r="R35" s="1"/>
  <c r="G35"/>
  <c r="S35" s="1"/>
  <c r="H35"/>
  <c r="T35" s="1"/>
  <c r="I35"/>
  <c r="U35" s="1"/>
  <c r="J35"/>
  <c r="V35" s="1"/>
  <c r="K35"/>
  <c r="W35" s="1"/>
  <c r="C26" i="11"/>
  <c r="C22" i="43" l="1"/>
  <c r="A20" i="47"/>
  <c r="A23" i="43"/>
  <c r="B23" s="1"/>
  <c r="H21"/>
  <c r="L21"/>
  <c r="Q21"/>
  <c r="N21"/>
  <c r="M21"/>
  <c r="I21"/>
  <c r="P21"/>
  <c r="O21"/>
  <c r="J21"/>
  <c r="K21"/>
  <c r="A21" i="40"/>
  <c r="O25" i="11"/>
  <c r="A37" i="46"/>
  <c r="M37" s="1"/>
  <c r="C36"/>
  <c r="O36" s="1"/>
  <c r="B36"/>
  <c r="N36" s="1"/>
  <c r="D36"/>
  <c r="P36" s="1"/>
  <c r="E36"/>
  <c r="Q36" s="1"/>
  <c r="F36"/>
  <c r="R36" s="1"/>
  <c r="G36"/>
  <c r="S36" s="1"/>
  <c r="H36"/>
  <c r="T36" s="1"/>
  <c r="I36"/>
  <c r="U36" s="1"/>
  <c r="J36"/>
  <c r="V36" s="1"/>
  <c r="K36"/>
  <c r="W36" s="1"/>
  <c r="C27" i="11"/>
  <c r="C23" i="43" l="1"/>
  <c r="A21" i="47"/>
  <c r="A24" i="43"/>
  <c r="B24" s="1"/>
  <c r="H22"/>
  <c r="K22"/>
  <c r="Q22"/>
  <c r="P22"/>
  <c r="N22"/>
  <c r="M22"/>
  <c r="L22"/>
  <c r="J22"/>
  <c r="I22"/>
  <c r="O22"/>
  <c r="A22" i="40"/>
  <c r="O26" i="11"/>
  <c r="A38" i="46"/>
  <c r="M38" s="1"/>
  <c r="B37"/>
  <c r="N37" s="1"/>
  <c r="C37"/>
  <c r="O37" s="1"/>
  <c r="D37"/>
  <c r="P37" s="1"/>
  <c r="E37"/>
  <c r="Q37" s="1"/>
  <c r="F37"/>
  <c r="R37" s="1"/>
  <c r="G37"/>
  <c r="S37" s="1"/>
  <c r="H37"/>
  <c r="T37" s="1"/>
  <c r="I37"/>
  <c r="U37" s="1"/>
  <c r="J37"/>
  <c r="V37" s="1"/>
  <c r="K37"/>
  <c r="W37" s="1"/>
  <c r="C28" i="11"/>
  <c r="C24" i="43" l="1"/>
  <c r="A22" i="47"/>
  <c r="A25" i="43"/>
  <c r="B25" s="1"/>
  <c r="H23"/>
  <c r="Q23"/>
  <c r="M23"/>
  <c r="N23"/>
  <c r="I23"/>
  <c r="O23"/>
  <c r="P23"/>
  <c r="K23"/>
  <c r="J23"/>
  <c r="L23"/>
  <c r="O28" i="11"/>
  <c r="O27"/>
  <c r="A39" i="46"/>
  <c r="M39" s="1"/>
  <c r="B38"/>
  <c r="N38" s="1"/>
  <c r="C38"/>
  <c r="O38" s="1"/>
  <c r="D38"/>
  <c r="P38" s="1"/>
  <c r="E38"/>
  <c r="Q38" s="1"/>
  <c r="F38"/>
  <c r="R38" s="1"/>
  <c r="G38"/>
  <c r="S38" s="1"/>
  <c r="H38"/>
  <c r="T38" s="1"/>
  <c r="I38"/>
  <c r="U38" s="1"/>
  <c r="J38"/>
  <c r="V38" s="1"/>
  <c r="K38"/>
  <c r="W38" s="1"/>
  <c r="C25" i="43" l="1"/>
  <c r="A23" i="47"/>
  <c r="A26" i="43"/>
  <c r="B26" s="1"/>
  <c r="H24"/>
  <c r="N24"/>
  <c r="I24"/>
  <c r="L24"/>
  <c r="O24"/>
  <c r="J24"/>
  <c r="K24"/>
  <c r="Q24"/>
  <c r="M24"/>
  <c r="P24"/>
  <c r="A40" i="46"/>
  <c r="M40" s="1"/>
  <c r="B39"/>
  <c r="N39" s="1"/>
  <c r="C39"/>
  <c r="O39" s="1"/>
  <c r="D39"/>
  <c r="P39" s="1"/>
  <c r="E39"/>
  <c r="Q39" s="1"/>
  <c r="F39"/>
  <c r="R39" s="1"/>
  <c r="G39"/>
  <c r="S39" s="1"/>
  <c r="H39"/>
  <c r="T39" s="1"/>
  <c r="I39"/>
  <c r="U39" s="1"/>
  <c r="J39"/>
  <c r="V39" s="1"/>
  <c r="K39"/>
  <c r="W39" s="1"/>
  <c r="C26" i="43" l="1"/>
  <c r="A24" i="47"/>
  <c r="A27" i="43"/>
  <c r="B27" s="1"/>
  <c r="H25"/>
  <c r="M25"/>
  <c r="I25"/>
  <c r="O25"/>
  <c r="K25"/>
  <c r="N25"/>
  <c r="Q25"/>
  <c r="P25"/>
  <c r="J25"/>
  <c r="L25"/>
  <c r="A41" i="46"/>
  <c r="M41" s="1"/>
  <c r="C40"/>
  <c r="O40" s="1"/>
  <c r="B40"/>
  <c r="N40" s="1"/>
  <c r="D40"/>
  <c r="P40" s="1"/>
  <c r="E40"/>
  <c r="Q40" s="1"/>
  <c r="F40"/>
  <c r="R40" s="1"/>
  <c r="G40"/>
  <c r="S40" s="1"/>
  <c r="H40"/>
  <c r="T40" s="1"/>
  <c r="I40"/>
  <c r="U40" s="1"/>
  <c r="J40"/>
  <c r="V40" s="1"/>
  <c r="K40"/>
  <c r="W40" s="1"/>
  <c r="C27" i="43" l="1"/>
  <c r="A25" i="47"/>
  <c r="A28" i="43"/>
  <c r="B28" s="1"/>
  <c r="H26"/>
  <c r="O26"/>
  <c r="N26"/>
  <c r="L26"/>
  <c r="Q26"/>
  <c r="K26"/>
  <c r="J26"/>
  <c r="M26"/>
  <c r="I26"/>
  <c r="P26"/>
  <c r="A42" i="46"/>
  <c r="M42" s="1"/>
  <c r="B41"/>
  <c r="N41" s="1"/>
  <c r="C41"/>
  <c r="O41" s="1"/>
  <c r="D41"/>
  <c r="P41" s="1"/>
  <c r="E41"/>
  <c r="Q41" s="1"/>
  <c r="F41"/>
  <c r="R41" s="1"/>
  <c r="G41"/>
  <c r="S41" s="1"/>
  <c r="H41"/>
  <c r="T41" s="1"/>
  <c r="I41"/>
  <c r="U41" s="1"/>
  <c r="J41"/>
  <c r="V41" s="1"/>
  <c r="K41"/>
  <c r="W41" s="1"/>
  <c r="C28" i="43" l="1"/>
  <c r="A29"/>
  <c r="B29" s="1"/>
  <c r="H27"/>
  <c r="I27"/>
  <c r="L27"/>
  <c r="K27"/>
  <c r="N27"/>
  <c r="Q27"/>
  <c r="M27"/>
  <c r="P27"/>
  <c r="J27"/>
  <c r="O27"/>
  <c r="A43" i="46"/>
  <c r="M43" s="1"/>
  <c r="B42"/>
  <c r="N42" s="1"/>
  <c r="C42"/>
  <c r="O42" s="1"/>
  <c r="D42"/>
  <c r="P42" s="1"/>
  <c r="E42"/>
  <c r="Q42" s="1"/>
  <c r="F42"/>
  <c r="R42" s="1"/>
  <c r="G42"/>
  <c r="S42" s="1"/>
  <c r="H42"/>
  <c r="T42" s="1"/>
  <c r="I42"/>
  <c r="U42" s="1"/>
  <c r="J42"/>
  <c r="V42" s="1"/>
  <c r="K42"/>
  <c r="W42" s="1"/>
  <c r="C29" i="43" l="1"/>
  <c r="H28"/>
  <c r="O28"/>
  <c r="Q28"/>
  <c r="K28"/>
  <c r="N28"/>
  <c r="L28"/>
  <c r="J28"/>
  <c r="M28"/>
  <c r="I28"/>
  <c r="P28"/>
  <c r="N29"/>
  <c r="J29"/>
  <c r="A44" i="46"/>
  <c r="M44" s="1"/>
  <c r="B43"/>
  <c r="N43" s="1"/>
  <c r="C43"/>
  <c r="O43" s="1"/>
  <c r="D43"/>
  <c r="P43" s="1"/>
  <c r="E43"/>
  <c r="Q43" s="1"/>
  <c r="F43"/>
  <c r="R43" s="1"/>
  <c r="G43"/>
  <c r="S43" s="1"/>
  <c r="H43"/>
  <c r="T43" s="1"/>
  <c r="I43"/>
  <c r="U43" s="1"/>
  <c r="J43"/>
  <c r="V43" s="1"/>
  <c r="K43"/>
  <c r="W43" s="1"/>
  <c r="L29" i="43" l="1"/>
  <c r="O29"/>
  <c r="I29"/>
  <c r="Q29"/>
  <c r="M29"/>
  <c r="H29"/>
  <c r="P29"/>
  <c r="K29"/>
  <c r="A45" i="46"/>
  <c r="M45" s="1"/>
  <c r="C44"/>
  <c r="O44" s="1"/>
  <c r="B44"/>
  <c r="N44" s="1"/>
  <c r="D44"/>
  <c r="P44" s="1"/>
  <c r="E44"/>
  <c r="Q44" s="1"/>
  <c r="F44"/>
  <c r="R44" s="1"/>
  <c r="G44"/>
  <c r="S44" s="1"/>
  <c r="H44"/>
  <c r="T44" s="1"/>
  <c r="I44"/>
  <c r="U44" s="1"/>
  <c r="J44"/>
  <c r="V44" s="1"/>
  <c r="K44"/>
  <c r="W44" s="1"/>
  <c r="A46" l="1"/>
  <c r="M46" s="1"/>
  <c r="B45"/>
  <c r="N45" s="1"/>
  <c r="C45"/>
  <c r="O45" s="1"/>
  <c r="D45"/>
  <c r="P45" s="1"/>
  <c r="E45"/>
  <c r="Q45" s="1"/>
  <c r="F45"/>
  <c r="R45" s="1"/>
  <c r="G45"/>
  <c r="S45" s="1"/>
  <c r="H45"/>
  <c r="T45" s="1"/>
  <c r="I45"/>
  <c r="U45" s="1"/>
  <c r="J45"/>
  <c r="V45" s="1"/>
  <c r="K45"/>
  <c r="W45" s="1"/>
  <c r="A47" l="1"/>
  <c r="M47" s="1"/>
  <c r="B46"/>
  <c r="N46" s="1"/>
  <c r="C46"/>
  <c r="O46" s="1"/>
  <c r="D46"/>
  <c r="P46" s="1"/>
  <c r="E46"/>
  <c r="Q46" s="1"/>
  <c r="F46"/>
  <c r="R46" s="1"/>
  <c r="G46"/>
  <c r="S46" s="1"/>
  <c r="H46"/>
  <c r="T46" s="1"/>
  <c r="I46"/>
  <c r="U46" s="1"/>
  <c r="J46"/>
  <c r="V46" s="1"/>
  <c r="K46"/>
  <c r="W46" s="1"/>
  <c r="A48" l="1"/>
  <c r="M48" s="1"/>
  <c r="B47"/>
  <c r="N47" s="1"/>
  <c r="C47"/>
  <c r="O47" s="1"/>
  <c r="D47"/>
  <c r="P47" s="1"/>
  <c r="E47"/>
  <c r="Q47" s="1"/>
  <c r="F47"/>
  <c r="R47" s="1"/>
  <c r="G47"/>
  <c r="S47" s="1"/>
  <c r="H47"/>
  <c r="T47" s="1"/>
  <c r="I47"/>
  <c r="U47" s="1"/>
  <c r="J47"/>
  <c r="V47" s="1"/>
  <c r="K47"/>
  <c r="W47" s="1"/>
  <c r="A49" l="1"/>
  <c r="M49" s="1"/>
  <c r="C48"/>
  <c r="O48" s="1"/>
  <c r="B48"/>
  <c r="N48" s="1"/>
  <c r="D48"/>
  <c r="P48" s="1"/>
  <c r="E48"/>
  <c r="Q48" s="1"/>
  <c r="F48"/>
  <c r="R48" s="1"/>
  <c r="G48"/>
  <c r="S48" s="1"/>
  <c r="H48"/>
  <c r="T48" s="1"/>
  <c r="I48"/>
  <c r="U48" s="1"/>
  <c r="J48"/>
  <c r="V48" s="1"/>
  <c r="K48"/>
  <c r="W48" s="1"/>
  <c r="A50" l="1"/>
  <c r="M50" s="1"/>
  <c r="B49"/>
  <c r="N49" s="1"/>
  <c r="C49"/>
  <c r="O49" s="1"/>
  <c r="D49"/>
  <c r="P49" s="1"/>
  <c r="E49"/>
  <c r="Q49" s="1"/>
  <c r="F49"/>
  <c r="R49" s="1"/>
  <c r="G49"/>
  <c r="S49" s="1"/>
  <c r="H49"/>
  <c r="T49" s="1"/>
  <c r="I49"/>
  <c r="U49" s="1"/>
  <c r="J49"/>
  <c r="V49" s="1"/>
  <c r="K49"/>
  <c r="W49" s="1"/>
  <c r="A51" l="1"/>
  <c r="M51" s="1"/>
  <c r="C50"/>
  <c r="O50" s="1"/>
  <c r="B50"/>
  <c r="N50" s="1"/>
  <c r="D50"/>
  <c r="P50" s="1"/>
  <c r="E50"/>
  <c r="Q50" s="1"/>
  <c r="F50"/>
  <c r="R50" s="1"/>
  <c r="G50"/>
  <c r="S50" s="1"/>
  <c r="H50"/>
  <c r="T50" s="1"/>
  <c r="I50"/>
  <c r="U50" s="1"/>
  <c r="J50"/>
  <c r="V50" s="1"/>
  <c r="K50"/>
  <c r="W50" s="1"/>
  <c r="A52" l="1"/>
  <c r="M52" s="1"/>
  <c r="B51"/>
  <c r="N51" s="1"/>
  <c r="C51"/>
  <c r="O51" s="1"/>
  <c r="D51"/>
  <c r="P51" s="1"/>
  <c r="E51"/>
  <c r="Q51" s="1"/>
  <c r="F51"/>
  <c r="R51" s="1"/>
  <c r="G51"/>
  <c r="S51" s="1"/>
  <c r="H51"/>
  <c r="T51" s="1"/>
  <c r="I51"/>
  <c r="U51" s="1"/>
  <c r="J51"/>
  <c r="V51" s="1"/>
  <c r="K51"/>
  <c r="W51" s="1"/>
  <c r="A53" l="1"/>
  <c r="M53" s="1"/>
  <c r="C52"/>
  <c r="O52" s="1"/>
  <c r="B52"/>
  <c r="N52" s="1"/>
  <c r="D52"/>
  <c r="P52" s="1"/>
  <c r="E52"/>
  <c r="Q52" s="1"/>
  <c r="F52"/>
  <c r="R52" s="1"/>
  <c r="G52"/>
  <c r="S52" s="1"/>
  <c r="H52"/>
  <c r="T52" s="1"/>
  <c r="I52"/>
  <c r="U52" s="1"/>
  <c r="J52"/>
  <c r="V52" s="1"/>
  <c r="K52"/>
  <c r="W52" s="1"/>
  <c r="B53" l="1"/>
  <c r="N53" s="1"/>
  <c r="C53"/>
  <c r="O53" s="1"/>
  <c r="D53"/>
  <c r="P53" s="1"/>
  <c r="E53"/>
  <c r="Q53" s="1"/>
  <c r="F53"/>
  <c r="R53" s="1"/>
  <c r="G53"/>
  <c r="S53" s="1"/>
  <c r="H53"/>
  <c r="T53" s="1"/>
  <c r="I53"/>
  <c r="U53" s="1"/>
  <c r="J53"/>
  <c r="V53" s="1"/>
  <c r="K53"/>
  <c r="W53" s="1"/>
</calcChain>
</file>

<file path=xl/sharedStrings.xml><?xml version="1.0" encoding="utf-8"?>
<sst xmlns="http://schemas.openxmlformats.org/spreadsheetml/2006/main" count="155" uniqueCount="121">
  <si>
    <t>→ここ(緋色)にデータを入力する</t>
    <rPh sb="12" eb="14">
      <t>ニュウリョク</t>
    </rPh>
    <phoneticPr fontId="1"/>
  </si>
  <si>
    <t>A</t>
    <phoneticPr fontId="1"/>
  </si>
  <si>
    <t>B</t>
    <phoneticPr fontId="1"/>
  </si>
  <si>
    <t>C</t>
    <phoneticPr fontId="1"/>
  </si>
  <si>
    <t>成果</t>
    <rPh sb="0" eb="2">
      <t>セイカ</t>
    </rPh>
    <phoneticPr fontId="1"/>
  </si>
  <si>
    <t>x</t>
    <phoneticPr fontId="1"/>
  </si>
  <si>
    <t>y</t>
    <phoneticPr fontId="1"/>
  </si>
  <si>
    <t>経験値</t>
    <rPh sb="0" eb="2">
      <t>ケイケン</t>
    </rPh>
    <rPh sb="2" eb="3">
      <t>アタイ</t>
    </rPh>
    <phoneticPr fontId="1"/>
  </si>
  <si>
    <t>会得率</t>
    <rPh sb="0" eb="2">
      <t>エトク</t>
    </rPh>
    <rPh sb="2" eb="3">
      <t>リツ</t>
    </rPh>
    <phoneticPr fontId="1"/>
  </si>
  <si>
    <t>規定経験値</t>
    <rPh sb="0" eb="2">
      <t>キテイ</t>
    </rPh>
    <rPh sb="2" eb="4">
      <t>ケイケン</t>
    </rPh>
    <rPh sb="4" eb="5">
      <t>アタイ</t>
    </rPh>
    <phoneticPr fontId="1"/>
  </si>
  <si>
    <t>規定年数</t>
    <rPh sb="0" eb="2">
      <t>キテイ</t>
    </rPh>
    <rPh sb="2" eb="4">
      <t>ネンスウ</t>
    </rPh>
    <phoneticPr fontId="1"/>
  </si>
  <si>
    <t>仕事</t>
    <rPh sb="0" eb="2">
      <t>シゴト</t>
    </rPh>
    <phoneticPr fontId="1"/>
  </si>
  <si>
    <t>振れるか検討</t>
    <rPh sb="0" eb="1">
      <t>フ</t>
    </rPh>
    <rPh sb="4" eb="6">
      <t>ケントウ</t>
    </rPh>
    <phoneticPr fontId="1"/>
  </si>
  <si>
    <t>実力差</t>
    <rPh sb="0" eb="3">
      <t>ジツリョクサ</t>
    </rPh>
    <phoneticPr fontId="1"/>
  </si>
  <si>
    <t>●会得率</t>
    <rPh sb="1" eb="3">
      <t>エトク</t>
    </rPh>
    <rPh sb="3" eb="4">
      <t>リツ</t>
    </rPh>
    <phoneticPr fontId="1"/>
  </si>
  <si>
    <t>●実力差</t>
    <rPh sb="1" eb="4">
      <t>ジツリョクサ</t>
    </rPh>
    <phoneticPr fontId="1"/>
  </si>
  <si>
    <t>※経験値自体の数値は使えないことに注意</t>
    <rPh sb="1" eb="3">
      <t>ケイケン</t>
    </rPh>
    <rPh sb="3" eb="4">
      <t>アタイ</t>
    </rPh>
    <rPh sb="4" eb="6">
      <t>ジタイ</t>
    </rPh>
    <rPh sb="7" eb="9">
      <t>スウチ</t>
    </rPh>
    <rPh sb="10" eb="11">
      <t>ツカ</t>
    </rPh>
    <rPh sb="17" eb="19">
      <t>チュウイ</t>
    </rPh>
    <phoneticPr fontId="1"/>
  </si>
  <si>
    <t>■２．自由度と無駄</t>
    <rPh sb="3" eb="6">
      <t>ジユウド</t>
    </rPh>
    <rPh sb="7" eb="9">
      <t>ムダ</t>
    </rPh>
    <phoneticPr fontId="1"/>
  </si>
  <si>
    <t>実力</t>
    <rPh sb="0" eb="2">
      <t>ジツリョク</t>
    </rPh>
    <phoneticPr fontId="1"/>
  </si>
  <si>
    <t>評価率</t>
    <rPh sb="0" eb="2">
      <t>ヒョウカ</t>
    </rPh>
    <rPh sb="2" eb="3">
      <t>リツ</t>
    </rPh>
    <phoneticPr fontId="1"/>
  </si>
  <si>
    <t>評価限界</t>
    <rPh sb="0" eb="2">
      <t>ヒョウカ</t>
    </rPh>
    <rPh sb="2" eb="4">
      <t>ゲンカイ</t>
    </rPh>
    <phoneticPr fontId="1"/>
  </si>
  <si>
    <t>カメ</t>
    <phoneticPr fontId="1"/>
  </si>
  <si>
    <t>アキレス</t>
    <phoneticPr fontId="1"/>
  </si>
  <si>
    <t>差</t>
    <rPh sb="0" eb="1">
      <t>サ</t>
    </rPh>
    <phoneticPr fontId="1"/>
  </si>
  <si>
    <t>評価値</t>
    <rPh sb="0" eb="2">
      <t>ヒョウカ</t>
    </rPh>
    <rPh sb="2" eb="3">
      <t>アタイ</t>
    </rPh>
    <phoneticPr fontId="1"/>
  </si>
  <si>
    <t>●アキレスとカメ</t>
    <phoneticPr fontId="1"/>
  </si>
  <si>
    <t>経験年数</t>
    <rPh sb="0" eb="2">
      <t>ケイケン</t>
    </rPh>
    <rPh sb="2" eb="4">
      <t>ネンスウ</t>
    </rPh>
    <phoneticPr fontId="1"/>
  </si>
  <si>
    <t>■２．経験年数と経験値</t>
    <rPh sb="3" eb="5">
      <t>ケイケン</t>
    </rPh>
    <rPh sb="5" eb="7">
      <t>ネンスウ</t>
    </rPh>
    <rPh sb="8" eb="10">
      <t>ケイケン</t>
    </rPh>
    <rPh sb="10" eb="11">
      <t>アタイ</t>
    </rPh>
    <phoneticPr fontId="1"/>
  </si>
  <si>
    <t>※より正確にモデリングする場合は、経験曲線や学習曲線を利用する</t>
    <phoneticPr fontId="1"/>
  </si>
  <si>
    <t>→ジャネの法則を参考にモデリングする</t>
    <rPh sb="8" eb="10">
      <t>サンコウ</t>
    </rPh>
    <phoneticPr fontId="1"/>
  </si>
  <si>
    <t>※ここでの自由度とは仕事の振り先の意味</t>
    <rPh sb="5" eb="8">
      <t>ジユウド</t>
    </rPh>
    <rPh sb="10" eb="12">
      <t>シゴト</t>
    </rPh>
    <rPh sb="13" eb="14">
      <t>フ</t>
    </rPh>
    <rPh sb="15" eb="16">
      <t>サキ</t>
    </rPh>
    <rPh sb="17" eb="19">
      <t>イミ</t>
    </rPh>
    <phoneticPr fontId="1"/>
  </si>
  <si>
    <t>※1年先の先輩で計算</t>
    <rPh sb="2" eb="3">
      <t>ネン</t>
    </rPh>
    <rPh sb="3" eb="4">
      <t>サキ</t>
    </rPh>
    <rPh sb="5" eb="7">
      <t>センパイ</t>
    </rPh>
    <rPh sb="8" eb="10">
      <t>ケイサン</t>
    </rPh>
    <phoneticPr fontId="1"/>
  </si>
  <si>
    <t>→例えば仕事の振り先が2つある場合の自由度は3(自分を含めて)となる</t>
    <rPh sb="1" eb="2">
      <t>タト</t>
    </rPh>
    <rPh sb="4" eb="6">
      <t>シゴト</t>
    </rPh>
    <rPh sb="7" eb="8">
      <t>フ</t>
    </rPh>
    <rPh sb="9" eb="10">
      <t>サキ</t>
    </rPh>
    <rPh sb="15" eb="17">
      <t>バアイ</t>
    </rPh>
    <rPh sb="18" eb="21">
      <t>ジユウド</t>
    </rPh>
    <rPh sb="24" eb="26">
      <t>ジブン</t>
    </rPh>
    <rPh sb="27" eb="28">
      <t>フク</t>
    </rPh>
    <phoneticPr fontId="1"/>
  </si>
  <si>
    <t>●コスト</t>
    <phoneticPr fontId="1"/>
  </si>
  <si>
    <t>仕事の依頼</t>
    <rPh sb="0" eb="2">
      <t>シゴト</t>
    </rPh>
    <rPh sb="3" eb="5">
      <t>イライ</t>
    </rPh>
    <phoneticPr fontId="1"/>
  </si>
  <si>
    <t>単位コスト</t>
    <rPh sb="0" eb="2">
      <t>タンイ</t>
    </rPh>
    <phoneticPr fontId="1"/>
  </si>
  <si>
    <t>※仕事1回あたりのコスト</t>
    <rPh sb="1" eb="3">
      <t>シゴト</t>
    </rPh>
    <rPh sb="4" eb="5">
      <t>カイ</t>
    </rPh>
    <phoneticPr fontId="1"/>
  </si>
  <si>
    <t>自由度</t>
    <rPh sb="0" eb="3">
      <t>ジユウド</t>
    </rPh>
    <phoneticPr fontId="1"/>
  </si>
  <si>
    <t>p</t>
    <phoneticPr fontId="1"/>
  </si>
  <si>
    <t>推移率(B→C)</t>
    <rPh sb="0" eb="2">
      <t>スイイ</t>
    </rPh>
    <rPh sb="2" eb="3">
      <t>リツ</t>
    </rPh>
    <phoneticPr fontId="1"/>
  </si>
  <si>
    <t>B+(C+B+C)*p</t>
    <phoneticPr fontId="1"/>
  </si>
  <si>
    <t>※振りやすさ</t>
    <rPh sb="1" eb="2">
      <t>フ</t>
    </rPh>
    <phoneticPr fontId="1"/>
  </si>
  <si>
    <t>■２．評価と距離感</t>
    <rPh sb="3" eb="5">
      <t>ヒョウカ</t>
    </rPh>
    <rPh sb="6" eb="9">
      <t>キョリカン</t>
    </rPh>
    <phoneticPr fontId="1"/>
  </si>
  <si>
    <t>●評価と距離感</t>
    <rPh sb="1" eb="3">
      <t>ヒョウカ</t>
    </rPh>
    <rPh sb="4" eb="7">
      <t>キョリカン</t>
    </rPh>
    <phoneticPr fontId="1"/>
  </si>
  <si>
    <t>→人の評価は距離感に反比例する</t>
    <rPh sb="1" eb="2">
      <t>ヒト</t>
    </rPh>
    <rPh sb="3" eb="5">
      <t>ヒョウカ</t>
    </rPh>
    <rPh sb="6" eb="9">
      <t>キョリカン</t>
    </rPh>
    <rPh sb="10" eb="13">
      <t>ハンピレイ</t>
    </rPh>
    <phoneticPr fontId="1"/>
  </si>
  <si>
    <t>※つまり、自分を超えないように相手を評価する</t>
    <rPh sb="5" eb="7">
      <t>ジブン</t>
    </rPh>
    <rPh sb="8" eb="9">
      <t>コ</t>
    </rPh>
    <rPh sb="15" eb="17">
      <t>アイテ</t>
    </rPh>
    <rPh sb="18" eb="20">
      <t>ヒョウカ</t>
    </rPh>
    <phoneticPr fontId="1"/>
  </si>
  <si>
    <t>経過時間</t>
    <rPh sb="0" eb="2">
      <t>ケイカ</t>
    </rPh>
    <rPh sb="2" eb="4">
      <t>ジカン</t>
    </rPh>
    <phoneticPr fontId="1"/>
  </si>
  <si>
    <t>仕事数→</t>
    <rPh sb="0" eb="2">
      <t>シゴト</t>
    </rPh>
    <rPh sb="2" eb="3">
      <t>スウ</t>
    </rPh>
    <phoneticPr fontId="1"/>
  </si>
  <si>
    <t>●無駄の割合</t>
    <rPh sb="1" eb="3">
      <t>ムダ</t>
    </rPh>
    <rPh sb="4" eb="6">
      <t>ワリアイ</t>
    </rPh>
    <phoneticPr fontId="1"/>
  </si>
  <si>
    <t>●無駄</t>
    <rPh sb="1" eb="3">
      <t>ムダ</t>
    </rPh>
    <phoneticPr fontId="1"/>
  </si>
  <si>
    <t>→自由度と仕事数(緑色)は調整する</t>
    <rPh sb="1" eb="4">
      <t>ジユウド</t>
    </rPh>
    <rPh sb="5" eb="7">
      <t>シゴト</t>
    </rPh>
    <rPh sb="7" eb="8">
      <t>スウ</t>
    </rPh>
    <rPh sb="9" eb="11">
      <t>ミドリイロ</t>
    </rPh>
    <rPh sb="13" eb="15">
      <t>チョウセイ</t>
    </rPh>
    <phoneticPr fontId="1"/>
  </si>
  <si>
    <r>
      <t>→自由度＝1の場合(1人で仕事する場合)：</t>
    </r>
    <r>
      <rPr>
        <sz val="11"/>
        <color rgb="FFFF0000"/>
        <rFont val="ＭＳ Ｐゴシック"/>
        <family val="3"/>
        <charset val="128"/>
        <scheme val="minor"/>
      </rPr>
      <t>N*A</t>
    </r>
    <phoneticPr fontId="1"/>
  </si>
  <si>
    <r>
      <t>→自由度≥2の場合：</t>
    </r>
    <r>
      <rPr>
        <sz val="11"/>
        <color rgb="FFFF0000"/>
        <rFont val="ＭＳ Ｐゴシック"/>
        <family val="3"/>
        <charset val="128"/>
        <scheme val="minor"/>
      </rPr>
      <t>N*(A+(B+(C+B+C)*p)*(自由度-1))</t>
    </r>
    <rPh sb="30" eb="33">
      <t>ジユウド</t>
    </rPh>
    <phoneticPr fontId="1"/>
  </si>
  <si>
    <t>ウサギ</t>
    <phoneticPr fontId="1"/>
  </si>
  <si>
    <t>■３．ウサギとカメ</t>
    <phoneticPr fontId="1"/>
  </si>
  <si>
    <t>→アキレスとカメに即した関数でモデリングする</t>
    <rPh sb="9" eb="10">
      <t>ソク</t>
    </rPh>
    <rPh sb="12" eb="14">
      <t>カンスウ</t>
    </rPh>
    <phoneticPr fontId="1"/>
  </si>
  <si>
    <t>→アキレスとカメの関数を参考に、扱いやすい関数でモデリングする</t>
    <rPh sb="9" eb="11">
      <t>カンスウ</t>
    </rPh>
    <rPh sb="12" eb="14">
      <t>サンコウ</t>
    </rPh>
    <rPh sb="16" eb="17">
      <t>アツカ</t>
    </rPh>
    <rPh sb="21" eb="23">
      <t>カンスウ</t>
    </rPh>
    <phoneticPr fontId="1"/>
  </si>
  <si>
    <t>※評価者も成長している</t>
    <rPh sb="1" eb="3">
      <t>ヒョウカ</t>
    </rPh>
    <rPh sb="3" eb="4">
      <t>シャ</t>
    </rPh>
    <rPh sb="5" eb="7">
      <t>セイチョウ</t>
    </rPh>
    <phoneticPr fontId="1"/>
  </si>
  <si>
    <t>経過月数</t>
    <rPh sb="0" eb="2">
      <t>ケイカ</t>
    </rPh>
    <rPh sb="2" eb="4">
      <t>ゲッスウ</t>
    </rPh>
    <phoneticPr fontId="1"/>
  </si>
  <si>
    <t>→仕事の仕方から人のタイプをウサギタイプとカメタイプに大別</t>
    <rPh sb="1" eb="3">
      <t>シゴト</t>
    </rPh>
    <rPh sb="4" eb="6">
      <t>シカタ</t>
    </rPh>
    <rPh sb="8" eb="9">
      <t>ヒト</t>
    </rPh>
    <rPh sb="27" eb="29">
      <t>タイベツ</t>
    </rPh>
    <phoneticPr fontId="1"/>
  </si>
  <si>
    <t>累積</t>
    <rPh sb="0" eb="2">
      <t>ルイセキ</t>
    </rPh>
    <phoneticPr fontId="1"/>
  </si>
  <si>
    <t>貢献度</t>
    <rPh sb="0" eb="3">
      <t>コウケンド</t>
    </rPh>
    <phoneticPr fontId="1"/>
  </si>
  <si>
    <t>●貢献度</t>
    <rPh sb="1" eb="4">
      <t>コウケンド</t>
    </rPh>
    <phoneticPr fontId="1"/>
  </si>
  <si>
    <t>●累積</t>
    <rPh sb="1" eb="3">
      <t>ルイセキ</t>
    </rPh>
    <phoneticPr fontId="1"/>
  </si>
  <si>
    <t>■５．パーキンソンの凡俗法則</t>
    <rPh sb="10" eb="12">
      <t>ボンゾク</t>
    </rPh>
    <rPh sb="12" eb="14">
      <t>ホウソク</t>
    </rPh>
    <phoneticPr fontId="1"/>
  </si>
  <si>
    <t>会議時間</t>
    <rPh sb="0" eb="2">
      <t>カイギ</t>
    </rPh>
    <rPh sb="2" eb="4">
      <t>ジカン</t>
    </rPh>
    <phoneticPr fontId="1"/>
  </si>
  <si>
    <t>人数</t>
    <rPh sb="0" eb="2">
      <t>ニンズウ</t>
    </rPh>
    <phoneticPr fontId="1"/>
  </si>
  <si>
    <t>専門性</t>
    <rPh sb="0" eb="3">
      <t>センモンセイ</t>
    </rPh>
    <phoneticPr fontId="1"/>
  </si>
  <si>
    <t>達成確率</t>
    <rPh sb="0" eb="2">
      <t>タッセイ</t>
    </rPh>
    <rPh sb="2" eb="4">
      <t>カクリツ</t>
    </rPh>
    <phoneticPr fontId="1"/>
  </si>
  <si>
    <t>報酬</t>
    <rPh sb="0" eb="2">
      <t>ホウシュウ</t>
    </rPh>
    <phoneticPr fontId="1"/>
  </si>
  <si>
    <t>タスクA</t>
    <phoneticPr fontId="1"/>
  </si>
  <si>
    <t>タスクB</t>
    <phoneticPr fontId="1"/>
  </si>
  <si>
    <t>従業員A</t>
    <rPh sb="0" eb="3">
      <t>ジュウギョウイン</t>
    </rPh>
    <phoneticPr fontId="1"/>
  </si>
  <si>
    <t>従業員B</t>
    <rPh sb="0" eb="3">
      <t>ジュウギョウイン</t>
    </rPh>
    <phoneticPr fontId="1"/>
  </si>
  <si>
    <t>全体</t>
    <rPh sb="0" eb="2">
      <t>ゼンタイ</t>
    </rPh>
    <phoneticPr fontId="1"/>
  </si>
  <si>
    <t>従業員C</t>
    <rPh sb="0" eb="3">
      <t>ジュウギョウイン</t>
    </rPh>
    <phoneticPr fontId="1"/>
  </si>
  <si>
    <t>タスクC</t>
    <phoneticPr fontId="1"/>
  </si>
  <si>
    <t>不満</t>
    <rPh sb="0" eb="2">
      <t>フマン</t>
    </rPh>
    <phoneticPr fontId="1"/>
  </si>
  <si>
    <t>劣化</t>
    <rPh sb="0" eb="2">
      <t>レッカ</t>
    </rPh>
    <phoneticPr fontId="1"/>
  </si>
  <si>
    <t>■４．全体最適化と部分最適化</t>
    <rPh sb="3" eb="5">
      <t>ゼンタイ</t>
    </rPh>
    <rPh sb="5" eb="8">
      <t>サイテキカ</t>
    </rPh>
    <rPh sb="9" eb="11">
      <t>ブブン</t>
    </rPh>
    <rPh sb="11" eb="14">
      <t>サイテキカ</t>
    </rPh>
    <phoneticPr fontId="1"/>
  </si>
  <si>
    <t>●パフォーマンス</t>
    <phoneticPr fontId="1"/>
  </si>
  <si>
    <t>●割り振りパターン２</t>
    <rPh sb="1" eb="2">
      <t>ワ</t>
    </rPh>
    <rPh sb="3" eb="4">
      <t>フ</t>
    </rPh>
    <phoneticPr fontId="1"/>
  </si>
  <si>
    <t>●割り振りパターン１</t>
    <rPh sb="1" eb="2">
      <t>ワ</t>
    </rPh>
    <rPh sb="3" eb="4">
      <t>フ</t>
    </rPh>
    <phoneticPr fontId="1"/>
  </si>
  <si>
    <t>●専門性と会議時間</t>
    <rPh sb="1" eb="4">
      <t>センモンセイ</t>
    </rPh>
    <rPh sb="5" eb="7">
      <t>カイギ</t>
    </rPh>
    <rPh sb="7" eb="9">
      <t>ジカン</t>
    </rPh>
    <phoneticPr fontId="1"/>
  </si>
  <si>
    <t>●自由度と会議時間</t>
    <rPh sb="1" eb="4">
      <t>ジユウド</t>
    </rPh>
    <rPh sb="5" eb="7">
      <t>カイギ</t>
    </rPh>
    <rPh sb="7" eb="9">
      <t>ジカン</t>
    </rPh>
    <phoneticPr fontId="1"/>
  </si>
  <si>
    <t>従業員D</t>
    <rPh sb="0" eb="3">
      <t>ジュウギョウイン</t>
    </rPh>
    <phoneticPr fontId="1"/>
  </si>
  <si>
    <t>従業員E</t>
    <rPh sb="0" eb="3">
      <t>ジュウギョウイン</t>
    </rPh>
    <phoneticPr fontId="1"/>
  </si>
  <si>
    <t>従業員F</t>
    <rPh sb="0" eb="3">
      <t>ジュウギョウイン</t>
    </rPh>
    <phoneticPr fontId="1"/>
  </si>
  <si>
    <t>従業員G</t>
    <rPh sb="0" eb="3">
      <t>ジュウギョウイン</t>
    </rPh>
    <phoneticPr fontId="1"/>
  </si>
  <si>
    <t>従業員H</t>
    <rPh sb="0" eb="3">
      <t>ジュウギョウイン</t>
    </rPh>
    <phoneticPr fontId="1"/>
  </si>
  <si>
    <t>従業員I</t>
    <rPh sb="0" eb="3">
      <t>ジュウギョウイン</t>
    </rPh>
    <phoneticPr fontId="1"/>
  </si>
  <si>
    <t>従業員J</t>
    <rPh sb="0" eb="3">
      <t>ジュウギョウイン</t>
    </rPh>
    <phoneticPr fontId="1"/>
  </si>
  <si>
    <t>タスクD</t>
    <phoneticPr fontId="1"/>
  </si>
  <si>
    <t>タスクE</t>
    <phoneticPr fontId="1"/>
  </si>
  <si>
    <t>タスクF</t>
    <phoneticPr fontId="1"/>
  </si>
  <si>
    <t>タスクG</t>
    <phoneticPr fontId="1"/>
  </si>
  <si>
    <t>タスクH</t>
    <phoneticPr fontId="1"/>
  </si>
  <si>
    <t>タスクI</t>
    <phoneticPr fontId="1"/>
  </si>
  <si>
    <t>タスクJ</t>
    <phoneticPr fontId="1"/>
  </si>
  <si>
    <t>●10×10の場合はどうやって最適な組み合わせを求めるか？</t>
    <rPh sb="7" eb="9">
      <t>バアイ</t>
    </rPh>
    <rPh sb="15" eb="17">
      <t>サイテキ</t>
    </rPh>
    <rPh sb="18" eb="19">
      <t>ク</t>
    </rPh>
    <rPh sb="20" eb="21">
      <t>ア</t>
    </rPh>
    <rPh sb="24" eb="25">
      <t>モト</t>
    </rPh>
    <phoneticPr fontId="1"/>
  </si>
  <si>
    <t>●報酬とモチベーション</t>
    <rPh sb="1" eb="3">
      <t>ホウシュウ</t>
    </rPh>
    <phoneticPr fontId="1"/>
  </si>
  <si>
    <t>●専門性と参加人数</t>
    <rPh sb="1" eb="4">
      <t>センモンセイ</t>
    </rPh>
    <rPh sb="5" eb="7">
      <t>サンカ</t>
    </rPh>
    <rPh sb="7" eb="9">
      <t>ニンズウ</t>
    </rPh>
    <phoneticPr fontId="1"/>
  </si>
  <si>
    <t>■５．パランス</t>
    <phoneticPr fontId="1"/>
  </si>
  <si>
    <t>参加人数</t>
    <rPh sb="0" eb="2">
      <t>サンカ</t>
    </rPh>
    <rPh sb="2" eb="4">
      <t>ニンズウ</t>
    </rPh>
    <phoneticPr fontId="1"/>
  </si>
  <si>
    <t>自由度(議題の自由度)</t>
    <rPh sb="0" eb="3">
      <t>ジユウド</t>
    </rPh>
    <rPh sb="4" eb="6">
      <t>ギダイ</t>
    </rPh>
    <rPh sb="7" eb="10">
      <t>ジユウド</t>
    </rPh>
    <phoneticPr fontId="1"/>
  </si>
  <si>
    <t>調整</t>
    <rPh sb="0" eb="2">
      <t>チョウセイ</t>
    </rPh>
    <phoneticPr fontId="1"/>
  </si>
  <si>
    <t>■５．達成動機理論(アトキンソン)</t>
    <rPh sb="3" eb="5">
      <t>タッセイ</t>
    </rPh>
    <rPh sb="5" eb="7">
      <t>ドウキ</t>
    </rPh>
    <rPh sb="7" eb="9">
      <t>リロン</t>
    </rPh>
    <phoneticPr fontId="1"/>
  </si>
  <si>
    <t>成功型</t>
    <rPh sb="0" eb="2">
      <t>セイコウ</t>
    </rPh>
    <rPh sb="2" eb="3">
      <t>カタ</t>
    </rPh>
    <phoneticPr fontId="1"/>
  </si>
  <si>
    <t>基準</t>
    <rPh sb="0" eb="2">
      <t>キジュン</t>
    </rPh>
    <phoneticPr fontId="1"/>
  </si>
  <si>
    <t>最小化</t>
    <rPh sb="0" eb="3">
      <t>サイショウカ</t>
    </rPh>
    <phoneticPr fontId="1"/>
  </si>
  <si>
    <t>最大化</t>
    <rPh sb="0" eb="3">
      <t>サイダイカ</t>
    </rPh>
    <phoneticPr fontId="1"/>
  </si>
  <si>
    <t>●達成確率とモチベーション(変化大)</t>
    <rPh sb="1" eb="3">
      <t>タッセイ</t>
    </rPh>
    <rPh sb="3" eb="5">
      <t>カクリツ</t>
    </rPh>
    <rPh sb="14" eb="16">
      <t>ヘンカ</t>
    </rPh>
    <rPh sb="16" eb="17">
      <t>ダイ</t>
    </rPh>
    <phoneticPr fontId="1"/>
  </si>
  <si>
    <t>●達成確率とモチベーション(変化小)</t>
    <rPh sb="1" eb="3">
      <t>タッセイ</t>
    </rPh>
    <rPh sb="3" eb="5">
      <t>カクリツ</t>
    </rPh>
    <rPh sb="14" eb="16">
      <t>ヘンカ</t>
    </rPh>
    <rPh sb="16" eb="17">
      <t>ショウ</t>
    </rPh>
    <phoneticPr fontId="1"/>
  </si>
  <si>
    <t>モチベーション(変化大)</t>
    <rPh sb="8" eb="10">
      <t>ヘンカ</t>
    </rPh>
    <rPh sb="10" eb="11">
      <t>ダイ</t>
    </rPh>
    <phoneticPr fontId="1"/>
  </si>
  <si>
    <t>モチベーション(変化小)</t>
    <rPh sb="8" eb="10">
      <t>ヘンカ</t>
    </rPh>
    <rPh sb="10" eb="11">
      <t>ショウ</t>
    </rPh>
    <phoneticPr fontId="1"/>
  </si>
  <si>
    <t>失敗型</t>
    <rPh sb="0" eb="2">
      <t>シッパイ</t>
    </rPh>
    <rPh sb="2" eb="3">
      <t>カタ</t>
    </rPh>
    <phoneticPr fontId="1"/>
  </si>
  <si>
    <t>→人のタイプは、成功したいという成功型と、失敗したくないという失敗型に大別できる</t>
    <rPh sb="1" eb="2">
      <t>ヒト</t>
    </rPh>
    <rPh sb="8" eb="10">
      <t>セイコウ</t>
    </rPh>
    <rPh sb="16" eb="18">
      <t>セイコウ</t>
    </rPh>
    <rPh sb="18" eb="19">
      <t>カタ</t>
    </rPh>
    <rPh sb="21" eb="23">
      <t>シッパイ</t>
    </rPh>
    <rPh sb="31" eb="33">
      <t>シッパイ</t>
    </rPh>
    <rPh sb="33" eb="34">
      <t>カタ</t>
    </rPh>
    <rPh sb="35" eb="37">
      <t>タイベツ</t>
    </rPh>
    <phoneticPr fontId="1"/>
  </si>
  <si>
    <t>調整</t>
    <rPh sb="0" eb="2">
      <t>チョウセイ</t>
    </rPh>
    <phoneticPr fontId="1"/>
  </si>
  <si>
    <t>●上に凸な放物線</t>
    <phoneticPr fontId="1"/>
  </si>
  <si>
    <t>中心</t>
    <rPh sb="0" eb="2">
      <t>チュウシン</t>
    </rPh>
    <phoneticPr fontId="1"/>
  </si>
  <si>
    <t>※当資料で掲載しているデータは適当に作成したものであり、実際のものではありません。</t>
    <phoneticPr fontId="1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</si>
</sst>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.000_ 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38" fontId="0" fillId="0" borderId="1" xfId="1" applyFont="1" applyBorder="1">
      <alignment vertical="center"/>
    </xf>
    <xf numFmtId="0" fontId="0" fillId="0" borderId="0" xfId="0" applyNumberFormat="1">
      <alignment vertical="center"/>
    </xf>
    <xf numFmtId="0" fontId="0" fillId="0" borderId="0" xfId="1" applyNumberFormat="1" applyFont="1">
      <alignment vertical="center"/>
    </xf>
    <xf numFmtId="0" fontId="0" fillId="0" borderId="0" xfId="0" applyNumberFormat="1" applyBorder="1">
      <alignment vertical="center"/>
    </xf>
    <xf numFmtId="0" fontId="0" fillId="0" borderId="0" xfId="1" applyNumberFormat="1" applyFont="1" applyBorder="1">
      <alignment vertical="center"/>
    </xf>
    <xf numFmtId="0" fontId="0" fillId="4" borderId="0" xfId="0" applyFill="1">
      <alignment vertical="center"/>
    </xf>
    <xf numFmtId="0" fontId="0" fillId="3" borderId="0" xfId="0" applyFill="1">
      <alignment vertical="center"/>
    </xf>
    <xf numFmtId="0" fontId="0" fillId="2" borderId="3" xfId="0" applyNumberFormat="1" applyFill="1" applyBorder="1">
      <alignment vertical="center"/>
    </xf>
    <xf numFmtId="0" fontId="0" fillId="2" borderId="2" xfId="0" applyNumberFormat="1" applyFill="1" applyBorder="1">
      <alignment vertical="center"/>
    </xf>
    <xf numFmtId="0" fontId="0" fillId="4" borderId="0" xfId="0" applyNumberFormat="1" applyFill="1">
      <alignment vertical="center"/>
    </xf>
    <xf numFmtId="38" fontId="0" fillId="0" borderId="1" xfId="1" applyFont="1" applyFill="1" applyBorder="1">
      <alignment vertical="center"/>
    </xf>
    <xf numFmtId="0" fontId="3" fillId="2" borderId="1" xfId="0" applyNumberFormat="1" applyFont="1" applyFill="1" applyBorder="1">
      <alignment vertical="center"/>
    </xf>
    <xf numFmtId="0" fontId="0" fillId="3" borderId="0" xfId="0" applyNumberFormat="1" applyFill="1">
      <alignment vertical="center"/>
    </xf>
    <xf numFmtId="0" fontId="0" fillId="4" borderId="0" xfId="1" applyNumberFormat="1" applyFont="1" applyFill="1" applyBorder="1">
      <alignment vertical="center"/>
    </xf>
    <xf numFmtId="0" fontId="0" fillId="2" borderId="0" xfId="1" applyNumberFormat="1" applyFont="1" applyFill="1" applyBorder="1">
      <alignment vertical="center"/>
    </xf>
    <xf numFmtId="0" fontId="0" fillId="2" borderId="0" xfId="0" applyNumberFormat="1" applyFill="1">
      <alignment vertical="center"/>
    </xf>
    <xf numFmtId="0" fontId="0" fillId="2" borderId="0" xfId="0" applyNumberFormat="1" applyFill="1" applyBorder="1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0" borderId="1" xfId="0" applyBorder="1">
      <alignment vertical="center"/>
    </xf>
    <xf numFmtId="0" fontId="0" fillId="4" borderId="0" xfId="0" applyFill="1" applyBorder="1">
      <alignment vertical="center"/>
    </xf>
    <xf numFmtId="0" fontId="0" fillId="4" borderId="1" xfId="0" applyNumberFormat="1" applyFill="1" applyBorder="1">
      <alignment vertical="center"/>
    </xf>
    <xf numFmtId="0" fontId="0" fillId="4" borderId="0" xfId="0" applyNumberFormat="1" applyFill="1" applyBorder="1">
      <alignment vertical="center"/>
    </xf>
    <xf numFmtId="0" fontId="4" fillId="0" borderId="0" xfId="0" applyNumberFormat="1" applyFont="1" applyBorder="1">
      <alignment vertical="center"/>
    </xf>
    <xf numFmtId="0" fontId="0" fillId="3" borderId="0" xfId="1" applyNumberFormat="1" applyFont="1" applyFill="1" applyBorder="1">
      <alignment vertical="center"/>
    </xf>
    <xf numFmtId="0" fontId="0" fillId="4" borderId="2" xfId="0" applyNumberFormat="1" applyFill="1" applyBorder="1">
      <alignment vertical="center"/>
    </xf>
    <xf numFmtId="0" fontId="0" fillId="4" borderId="4" xfId="0" applyNumberFormat="1" applyFill="1" applyBorder="1">
      <alignment vertical="center"/>
    </xf>
    <xf numFmtId="0" fontId="0" fillId="4" borderId="3" xfId="0" applyNumberFormat="1" applyFill="1" applyBorder="1">
      <alignment vertical="center"/>
    </xf>
    <xf numFmtId="0" fontId="0" fillId="3" borderId="1" xfId="0" applyNumberFormat="1" applyFill="1" applyBorder="1">
      <alignment vertical="center"/>
    </xf>
    <xf numFmtId="38" fontId="0" fillId="0" borderId="1" xfId="0" applyNumberFormat="1" applyBorder="1">
      <alignment vertical="center"/>
    </xf>
    <xf numFmtId="0" fontId="0" fillId="3" borderId="1" xfId="0" applyFill="1" applyBorder="1">
      <alignment vertical="center"/>
    </xf>
    <xf numFmtId="0" fontId="0" fillId="5" borderId="1" xfId="0" applyFill="1" applyBorder="1">
      <alignment vertical="center"/>
    </xf>
    <xf numFmtId="0" fontId="0" fillId="6" borderId="1" xfId="0" applyFill="1" applyBorder="1">
      <alignment vertical="center"/>
    </xf>
    <xf numFmtId="0" fontId="0" fillId="0" borderId="1" xfId="0" applyFill="1" applyBorder="1">
      <alignment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Border="1">
      <alignment vertical="center"/>
    </xf>
    <xf numFmtId="176" fontId="4" fillId="0" borderId="0" xfId="0" applyNumberFormat="1" applyFont="1" applyBorder="1">
      <alignment vertical="center"/>
    </xf>
    <xf numFmtId="177" fontId="0" fillId="0" borderId="1" xfId="0" applyNumberFormat="1" applyBorder="1">
      <alignment vertical="center"/>
    </xf>
    <xf numFmtId="177" fontId="4" fillId="0" borderId="0" xfId="0" applyNumberFormat="1" applyFont="1" applyBorder="1">
      <alignment vertical="center"/>
    </xf>
    <xf numFmtId="177" fontId="0" fillId="0" borderId="0" xfId="0" applyNumberFormat="1">
      <alignment vertical="center"/>
    </xf>
    <xf numFmtId="0" fontId="6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4"/>
  <c:chart>
    <c:autoTitleDeleted val="1"/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'２．経験年数と経験値'!$A$11:$A$25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'２．経験年数と経験値'!$C$11:$C$25</c:f>
              <c:numCache>
                <c:formatCode>General</c:formatCode>
                <c:ptCount val="15"/>
                <c:pt idx="0">
                  <c:v>0.28906482631788782</c:v>
                </c:pt>
                <c:pt idx="1">
                  <c:v>0.45815690999132624</c:v>
                </c:pt>
                <c:pt idx="2">
                  <c:v>0.57812965263577565</c:v>
                </c:pt>
                <c:pt idx="3">
                  <c:v>0.67118774147123961</c:v>
                </c:pt>
                <c:pt idx="4">
                  <c:v>0.74722173630921407</c:v>
                </c:pt>
                <c:pt idx="5">
                  <c:v>0.81150756295724891</c:v>
                </c:pt>
                <c:pt idx="6">
                  <c:v>0.86719447895366342</c:v>
                </c:pt>
                <c:pt idx="7">
                  <c:v>0.91631381998265249</c:v>
                </c:pt>
                <c:pt idx="8">
                  <c:v>0.96025256778912749</c:v>
                </c:pt>
                <c:pt idx="9">
                  <c:v>1</c:v>
                </c:pt>
                <c:pt idx="10">
                  <c:v>1.0362865626271018</c:v>
                </c:pt>
                <c:pt idx="11">
                  <c:v>1.0696669644242687</c:v>
                </c:pt>
                <c:pt idx="12">
                  <c:v>1.1005723892751367</c:v>
                </c:pt>
                <c:pt idx="13">
                  <c:v>1.1293446514625658</c:v>
                </c:pt>
                <c:pt idx="14">
                  <c:v>1.1562593052715513</c:v>
                </c:pt>
              </c:numCache>
            </c:numRef>
          </c:val>
        </c:ser>
        <c:hiLowLines/>
        <c:marker val="1"/>
        <c:axId val="125604224"/>
        <c:axId val="125606912"/>
      </c:lineChart>
      <c:catAx>
        <c:axId val="12560422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経験年数</a:t>
                </a:r>
                <a:r>
                  <a:rPr lang="en-US" altLang="ja-JP"/>
                  <a:t>(</a:t>
                </a:r>
                <a:r>
                  <a:rPr lang="ja-JP" altLang="en-US"/>
                  <a:t>年</a:t>
                </a:r>
                <a:r>
                  <a:rPr lang="en-US" altLang="ja-JP"/>
                  <a:t>)</a:t>
                </a:r>
                <a:endParaRPr lang="ja-JP" altLang="en-US"/>
              </a:p>
            </c:rich>
          </c:tx>
          <c:layout/>
        </c:title>
        <c:numFmt formatCode="General" sourceLinked="1"/>
        <c:majorTickMark val="none"/>
        <c:tickLblPos val="nextTo"/>
        <c:crossAx val="125606912"/>
        <c:crosses val="autoZero"/>
        <c:auto val="1"/>
        <c:lblAlgn val="ctr"/>
        <c:lblOffset val="100"/>
      </c:catAx>
      <c:valAx>
        <c:axId val="125606912"/>
        <c:scaling>
          <c:orientation val="minMax"/>
          <c:max val="1.4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会得率</a:t>
                </a:r>
              </a:p>
            </c:rich>
          </c:tx>
          <c:layout/>
        </c:title>
        <c:numFmt formatCode="General" sourceLinked="1"/>
        <c:tickLblPos val="nextTo"/>
        <c:crossAx val="125604224"/>
        <c:crosses val="autoZero"/>
        <c:crossBetween val="midCat"/>
      </c:val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autoTitleDeleted val="1"/>
    <c:plotArea>
      <c:layout/>
      <c:lineChart>
        <c:grouping val="standard"/>
        <c:ser>
          <c:idx val="0"/>
          <c:order val="0"/>
          <c:tx>
            <c:strRef>
              <c:f>'５．達成動機理論(アトキンソン)'!$D$8</c:f>
              <c:strCache>
                <c:ptCount val="1"/>
                <c:pt idx="0">
                  <c:v>成功型</c:v>
                </c:pt>
              </c:strCache>
            </c:strRef>
          </c:tx>
          <c:marker>
            <c:symbol val="none"/>
          </c:marker>
          <c:cat>
            <c:numRef>
              <c:f>'５．達成動機理論(アトキンソン)'!$A$9:$A$29</c:f>
              <c:numCache>
                <c:formatCode>General</c:formatCode>
                <c:ptCount val="2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</c:numCache>
            </c:numRef>
          </c:cat>
          <c:val>
            <c:numRef>
              <c:f>'５．達成動機理論(アトキンソン)'!$D$9:$D$29</c:f>
              <c:numCache>
                <c:formatCode>General</c:formatCode>
                <c:ptCount val="21"/>
                <c:pt idx="0">
                  <c:v>0</c:v>
                </c:pt>
                <c:pt idx="1">
                  <c:v>25</c:v>
                </c:pt>
                <c:pt idx="2">
                  <c:v>100</c:v>
                </c:pt>
                <c:pt idx="3">
                  <c:v>225</c:v>
                </c:pt>
                <c:pt idx="4">
                  <c:v>400</c:v>
                </c:pt>
                <c:pt idx="5">
                  <c:v>625</c:v>
                </c:pt>
                <c:pt idx="6">
                  <c:v>900</c:v>
                </c:pt>
                <c:pt idx="7">
                  <c:v>1225</c:v>
                </c:pt>
                <c:pt idx="8">
                  <c:v>1600</c:v>
                </c:pt>
                <c:pt idx="9">
                  <c:v>2025</c:v>
                </c:pt>
                <c:pt idx="10">
                  <c:v>2500</c:v>
                </c:pt>
                <c:pt idx="11">
                  <c:v>2025</c:v>
                </c:pt>
                <c:pt idx="12">
                  <c:v>1600</c:v>
                </c:pt>
                <c:pt idx="13">
                  <c:v>1225</c:v>
                </c:pt>
                <c:pt idx="14">
                  <c:v>900</c:v>
                </c:pt>
                <c:pt idx="15">
                  <c:v>625</c:v>
                </c:pt>
                <c:pt idx="16">
                  <c:v>400</c:v>
                </c:pt>
                <c:pt idx="17">
                  <c:v>225</c:v>
                </c:pt>
                <c:pt idx="18">
                  <c:v>100</c:v>
                </c:pt>
                <c:pt idx="19">
                  <c:v>25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tx>
            <c:strRef>
              <c:f>'５．達成動機理論(アトキンソン)'!$E$8</c:f>
              <c:strCache>
                <c:ptCount val="1"/>
                <c:pt idx="0">
                  <c:v>失敗型</c:v>
                </c:pt>
              </c:strCache>
            </c:strRef>
          </c:tx>
          <c:marker>
            <c:symbol val="none"/>
          </c:marker>
          <c:val>
            <c:numRef>
              <c:f>'５．達成動機理論(アトキンソン)'!$E$9:$E$29</c:f>
              <c:numCache>
                <c:formatCode>General</c:formatCode>
                <c:ptCount val="21"/>
                <c:pt idx="0">
                  <c:v>2542.8149535282951</c:v>
                </c:pt>
                <c:pt idx="1">
                  <c:v>2474.3306183507079</c:v>
                </c:pt>
                <c:pt idx="2">
                  <c:v>2397.7716451740584</c:v>
                </c:pt>
                <c:pt idx="3">
                  <c:v>2310.976239968119</c:v>
                </c:pt>
                <c:pt idx="4">
                  <c:v>2210.7782980804009</c:v>
                </c:pt>
                <c:pt idx="5">
                  <c:v>2092.2692861643304</c:v>
                </c:pt>
                <c:pt idx="6">
                  <c:v>1947.225977810094</c:v>
                </c:pt>
                <c:pt idx="7">
                  <c:v>1760.2326307164365</c:v>
                </c:pt>
                <c:pt idx="8">
                  <c:v>1496.6803104461299</c:v>
                </c:pt>
                <c:pt idx="9">
                  <c:v>1046.1346430821652</c:v>
                </c:pt>
                <c:pt idx="10">
                  <c:v>0</c:v>
                </c:pt>
                <c:pt idx="11">
                  <c:v>1046.1346430821652</c:v>
                </c:pt>
                <c:pt idx="12">
                  <c:v>1496.6803104461299</c:v>
                </c:pt>
                <c:pt idx="13">
                  <c:v>1760.2326307164365</c:v>
                </c:pt>
                <c:pt idx="14">
                  <c:v>1947.225977810094</c:v>
                </c:pt>
                <c:pt idx="15">
                  <c:v>2092.2692861643304</c:v>
                </c:pt>
                <c:pt idx="16">
                  <c:v>2210.7782980804009</c:v>
                </c:pt>
                <c:pt idx="17">
                  <c:v>2310.976239968119</c:v>
                </c:pt>
                <c:pt idx="18">
                  <c:v>2397.7716451740584</c:v>
                </c:pt>
                <c:pt idx="19">
                  <c:v>2474.3306183507079</c:v>
                </c:pt>
                <c:pt idx="20">
                  <c:v>2542.8149535282951</c:v>
                </c:pt>
              </c:numCache>
            </c:numRef>
          </c:val>
        </c:ser>
        <c:marker val="1"/>
        <c:axId val="128727296"/>
        <c:axId val="128737664"/>
      </c:lineChart>
      <c:catAx>
        <c:axId val="128727296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達成確率</a:t>
                </a:r>
                <a:endParaRPr lang="ja-JP"/>
              </a:p>
            </c:rich>
          </c:tx>
        </c:title>
        <c:numFmt formatCode="General" sourceLinked="1"/>
        <c:majorTickMark val="none"/>
        <c:tickLblPos val="nextTo"/>
        <c:crossAx val="128737664"/>
        <c:crosses val="autoZero"/>
        <c:auto val="1"/>
        <c:lblAlgn val="ctr"/>
        <c:lblOffset val="100"/>
      </c:catAx>
      <c:valAx>
        <c:axId val="12873766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モチベーション</a:t>
                </a:r>
                <a:endParaRPr lang="ja-JP"/>
              </a:p>
            </c:rich>
          </c:tx>
        </c:title>
        <c:numFmt formatCode="General" sourceLinked="1"/>
        <c:tickLblPos val="nextTo"/>
        <c:crossAx val="128727296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autoTitleDeleted val="1"/>
    <c:plotArea>
      <c:layout/>
      <c:lineChart>
        <c:grouping val="standard"/>
        <c:ser>
          <c:idx val="0"/>
          <c:order val="0"/>
          <c:tx>
            <c:strRef>
              <c:f>'５．達成動機理論(アトキンソン)'!$F$8</c:f>
              <c:strCache>
                <c:ptCount val="1"/>
                <c:pt idx="0">
                  <c:v>成功型</c:v>
                </c:pt>
              </c:strCache>
            </c:strRef>
          </c:tx>
          <c:marker>
            <c:symbol val="none"/>
          </c:marker>
          <c:cat>
            <c:numRef>
              <c:f>'５．達成動機理論(アトキンソン)'!$A$9:$A$29</c:f>
              <c:numCache>
                <c:formatCode>General</c:formatCode>
                <c:ptCount val="2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</c:numCache>
            </c:numRef>
          </c:cat>
          <c:val>
            <c:numRef>
              <c:f>'５．達成動機理論(アトキンソン)'!$F$9:$F$29</c:f>
              <c:numCache>
                <c:formatCode>General</c:formatCode>
                <c:ptCount val="21"/>
                <c:pt idx="0">
                  <c:v>0</c:v>
                </c:pt>
                <c:pt idx="1">
                  <c:v>1046.1346430821652</c:v>
                </c:pt>
                <c:pt idx="2">
                  <c:v>1496.6803104461299</c:v>
                </c:pt>
                <c:pt idx="3">
                  <c:v>1760.2326307164365</c:v>
                </c:pt>
                <c:pt idx="4">
                  <c:v>1947.225977810094</c:v>
                </c:pt>
                <c:pt idx="5">
                  <c:v>2092.2692861643304</c:v>
                </c:pt>
                <c:pt idx="6">
                  <c:v>2210.7782980804009</c:v>
                </c:pt>
                <c:pt idx="7">
                  <c:v>2310.976239968119</c:v>
                </c:pt>
                <c:pt idx="8">
                  <c:v>2397.7716451740584</c:v>
                </c:pt>
                <c:pt idx="9">
                  <c:v>2474.3306183507079</c:v>
                </c:pt>
                <c:pt idx="10">
                  <c:v>2542.8149535282951</c:v>
                </c:pt>
                <c:pt idx="11">
                  <c:v>2474.3306183507079</c:v>
                </c:pt>
                <c:pt idx="12">
                  <c:v>2397.7716451740584</c:v>
                </c:pt>
                <c:pt idx="13">
                  <c:v>2310.976239968119</c:v>
                </c:pt>
                <c:pt idx="14">
                  <c:v>2210.7782980804009</c:v>
                </c:pt>
                <c:pt idx="15">
                  <c:v>2092.2692861643304</c:v>
                </c:pt>
                <c:pt idx="16">
                  <c:v>1947.225977810094</c:v>
                </c:pt>
                <c:pt idx="17">
                  <c:v>1760.2326307164365</c:v>
                </c:pt>
                <c:pt idx="18">
                  <c:v>1496.6803104461299</c:v>
                </c:pt>
                <c:pt idx="19">
                  <c:v>1046.1346430821652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tx>
            <c:strRef>
              <c:f>'５．達成動機理論(アトキンソン)'!$G$8</c:f>
              <c:strCache>
                <c:ptCount val="1"/>
                <c:pt idx="0">
                  <c:v>失敗型</c:v>
                </c:pt>
              </c:strCache>
            </c:strRef>
          </c:tx>
          <c:marker>
            <c:symbol val="none"/>
          </c:marker>
          <c:cat>
            <c:numRef>
              <c:f>'５．達成動機理論(アトキンソン)'!$A$9:$A$29</c:f>
              <c:numCache>
                <c:formatCode>General</c:formatCode>
                <c:ptCount val="2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  <c:pt idx="13">
                  <c:v>65</c:v>
                </c:pt>
                <c:pt idx="14">
                  <c:v>70</c:v>
                </c:pt>
                <c:pt idx="15">
                  <c:v>75</c:v>
                </c:pt>
                <c:pt idx="16">
                  <c:v>80</c:v>
                </c:pt>
                <c:pt idx="17">
                  <c:v>85</c:v>
                </c:pt>
                <c:pt idx="18">
                  <c:v>90</c:v>
                </c:pt>
                <c:pt idx="19">
                  <c:v>95</c:v>
                </c:pt>
                <c:pt idx="20">
                  <c:v>100</c:v>
                </c:pt>
              </c:numCache>
            </c:numRef>
          </c:cat>
          <c:val>
            <c:numRef>
              <c:f>'５．達成動機理論(アトキンソン)'!$G$9:$G$29</c:f>
              <c:numCache>
                <c:formatCode>General</c:formatCode>
                <c:ptCount val="21"/>
                <c:pt idx="0">
                  <c:v>2500</c:v>
                </c:pt>
                <c:pt idx="1">
                  <c:v>2025</c:v>
                </c:pt>
                <c:pt idx="2">
                  <c:v>1600</c:v>
                </c:pt>
                <c:pt idx="3">
                  <c:v>1225</c:v>
                </c:pt>
                <c:pt idx="4">
                  <c:v>900</c:v>
                </c:pt>
                <c:pt idx="5">
                  <c:v>625</c:v>
                </c:pt>
                <c:pt idx="6">
                  <c:v>400</c:v>
                </c:pt>
                <c:pt idx="7">
                  <c:v>225</c:v>
                </c:pt>
                <c:pt idx="8">
                  <c:v>100</c:v>
                </c:pt>
                <c:pt idx="9">
                  <c:v>25</c:v>
                </c:pt>
                <c:pt idx="10">
                  <c:v>0</c:v>
                </c:pt>
                <c:pt idx="11">
                  <c:v>25</c:v>
                </c:pt>
                <c:pt idx="12">
                  <c:v>100</c:v>
                </c:pt>
                <c:pt idx="13">
                  <c:v>225</c:v>
                </c:pt>
                <c:pt idx="14">
                  <c:v>400</c:v>
                </c:pt>
                <c:pt idx="15">
                  <c:v>625</c:v>
                </c:pt>
                <c:pt idx="16">
                  <c:v>900</c:v>
                </c:pt>
                <c:pt idx="17">
                  <c:v>1225</c:v>
                </c:pt>
                <c:pt idx="18">
                  <c:v>1600</c:v>
                </c:pt>
                <c:pt idx="19">
                  <c:v>2025</c:v>
                </c:pt>
                <c:pt idx="20">
                  <c:v>2500</c:v>
                </c:pt>
              </c:numCache>
            </c:numRef>
          </c:val>
        </c:ser>
        <c:marker val="1"/>
        <c:axId val="128767104"/>
        <c:axId val="128769024"/>
      </c:lineChart>
      <c:catAx>
        <c:axId val="12876710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達成確率</a:t>
                </a:r>
                <a:endParaRPr lang="ja-JP"/>
              </a:p>
            </c:rich>
          </c:tx>
        </c:title>
        <c:numFmt formatCode="General" sourceLinked="1"/>
        <c:majorTickMark val="none"/>
        <c:tickLblPos val="nextTo"/>
        <c:crossAx val="128769024"/>
        <c:crosses val="autoZero"/>
        <c:auto val="1"/>
        <c:lblAlgn val="ctr"/>
        <c:lblOffset val="100"/>
      </c:catAx>
      <c:valAx>
        <c:axId val="1287690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モチベーション</a:t>
                </a:r>
                <a:endParaRPr lang="ja-JP"/>
              </a:p>
            </c:rich>
          </c:tx>
        </c:title>
        <c:numFmt formatCode="General" sourceLinked="1"/>
        <c:tickLblPos val="nextTo"/>
        <c:crossAx val="128767104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4"/>
  <c:chart>
    <c:autoTitleDeleted val="1"/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'５．達成動機理論(アトキンソン)'!$H$8:$Q$8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'５．達成動機理論(アトキンソン)'!$H$19:$Q$19</c:f>
              <c:numCache>
                <c:formatCode>General</c:formatCode>
                <c:ptCount val="10"/>
                <c:pt idx="0">
                  <c:v>50</c:v>
                </c:pt>
                <c:pt idx="1">
                  <c:v>100</c:v>
                </c:pt>
                <c:pt idx="2">
                  <c:v>150</c:v>
                </c:pt>
                <c:pt idx="3">
                  <c:v>200</c:v>
                </c:pt>
                <c:pt idx="4">
                  <c:v>250</c:v>
                </c:pt>
                <c:pt idx="5">
                  <c:v>300</c:v>
                </c:pt>
                <c:pt idx="6">
                  <c:v>350</c:v>
                </c:pt>
                <c:pt idx="7">
                  <c:v>400</c:v>
                </c:pt>
                <c:pt idx="8">
                  <c:v>450</c:v>
                </c:pt>
                <c:pt idx="9">
                  <c:v>500</c:v>
                </c:pt>
              </c:numCache>
            </c:numRef>
          </c:val>
        </c:ser>
        <c:hiLowLines/>
        <c:marker val="1"/>
        <c:axId val="128660992"/>
        <c:axId val="128662912"/>
      </c:lineChart>
      <c:catAx>
        <c:axId val="128660992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報酬</a:t>
                </a:r>
              </a:p>
            </c:rich>
          </c:tx>
        </c:title>
        <c:numFmt formatCode="General" sourceLinked="1"/>
        <c:majorTickMark val="none"/>
        <c:tickLblPos val="nextTo"/>
        <c:crossAx val="128662912"/>
        <c:crosses val="autoZero"/>
        <c:auto val="1"/>
        <c:lblAlgn val="ctr"/>
        <c:lblOffset val="100"/>
      </c:catAx>
      <c:valAx>
        <c:axId val="1286629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モチベーション</a:t>
                </a:r>
              </a:p>
            </c:rich>
          </c:tx>
        </c:title>
        <c:numFmt formatCode="General" sourceLinked="1"/>
        <c:tickLblPos val="nextTo"/>
        <c:crossAx val="128660992"/>
        <c:crosses val="autoZero"/>
        <c:crossBetween val="midCat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4"/>
  <c:chart>
    <c:autoTitleDeleted val="1"/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'５．バランス'!$A$7:$A$25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cat>
          <c:val>
            <c:numRef>
              <c:f>'５．バランス'!$B$7:$B$25</c:f>
              <c:numCache>
                <c:formatCode>General</c:formatCode>
                <c:ptCount val="19"/>
                <c:pt idx="0">
                  <c:v>0</c:v>
                </c:pt>
                <c:pt idx="1">
                  <c:v>17</c:v>
                </c:pt>
                <c:pt idx="2">
                  <c:v>32</c:v>
                </c:pt>
                <c:pt idx="3">
                  <c:v>45</c:v>
                </c:pt>
                <c:pt idx="4">
                  <c:v>56</c:v>
                </c:pt>
                <c:pt idx="5">
                  <c:v>65</c:v>
                </c:pt>
                <c:pt idx="6">
                  <c:v>72</c:v>
                </c:pt>
                <c:pt idx="7">
                  <c:v>77</c:v>
                </c:pt>
                <c:pt idx="8">
                  <c:v>80</c:v>
                </c:pt>
                <c:pt idx="9">
                  <c:v>81</c:v>
                </c:pt>
                <c:pt idx="10">
                  <c:v>80</c:v>
                </c:pt>
                <c:pt idx="11">
                  <c:v>77</c:v>
                </c:pt>
                <c:pt idx="12">
                  <c:v>72</c:v>
                </c:pt>
                <c:pt idx="13">
                  <c:v>65</c:v>
                </c:pt>
                <c:pt idx="14">
                  <c:v>56</c:v>
                </c:pt>
                <c:pt idx="15">
                  <c:v>45</c:v>
                </c:pt>
                <c:pt idx="16">
                  <c:v>32</c:v>
                </c:pt>
                <c:pt idx="17">
                  <c:v>17</c:v>
                </c:pt>
                <c:pt idx="18">
                  <c:v>0</c:v>
                </c:pt>
              </c:numCache>
            </c:numRef>
          </c:val>
        </c:ser>
        <c:hiLowLines/>
        <c:marker val="1"/>
        <c:axId val="128683392"/>
        <c:axId val="128861696"/>
      </c:lineChart>
      <c:catAx>
        <c:axId val="128683392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厳しさ←　　　　　　　　　　　　　　　　　　　　　　　　　　　　　　　→優しさ</a:t>
                </a:r>
              </a:p>
            </c:rich>
          </c:tx>
        </c:title>
        <c:numFmt formatCode="General" sourceLinked="1"/>
        <c:majorTickMark val="none"/>
        <c:tickLblPos val="nextTo"/>
        <c:crossAx val="128861696"/>
        <c:crosses val="autoZero"/>
        <c:auto val="1"/>
        <c:lblAlgn val="ctr"/>
        <c:lblOffset val="100"/>
      </c:catAx>
      <c:valAx>
        <c:axId val="1288616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難易度</a:t>
                </a:r>
              </a:p>
            </c:rich>
          </c:tx>
        </c:title>
        <c:numFmt formatCode="General" sourceLinked="1"/>
        <c:tickLblPos val="nextTo"/>
        <c:crossAx val="128683392"/>
        <c:crosses val="autoZero"/>
        <c:crossBetween val="midCat"/>
      </c:valAx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4"/>
  <c:chart>
    <c:autoTitleDeleted val="1"/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'２．経験年数と経験値'!$A$11:$A$24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'２．経験年数と経験値'!$D$11:$D$24</c:f>
              <c:numCache>
                <c:formatCode>General</c:formatCode>
                <c:ptCount val="14"/>
                <c:pt idx="0">
                  <c:v>1.5849625007211563</c:v>
                </c:pt>
                <c:pt idx="1">
                  <c:v>1.2618595071429148</c:v>
                </c:pt>
                <c:pt idx="2">
                  <c:v>1.1609640474436811</c:v>
                </c:pt>
                <c:pt idx="3">
                  <c:v>1.1132827525593785</c:v>
                </c:pt>
                <c:pt idx="4">
                  <c:v>1.0860331325016919</c:v>
                </c:pt>
                <c:pt idx="5">
                  <c:v>1.0686215613240664</c:v>
                </c:pt>
                <c:pt idx="6">
                  <c:v>1.0566416671474377</c:v>
                </c:pt>
                <c:pt idx="7">
                  <c:v>1.0479516371446924</c:v>
                </c:pt>
                <c:pt idx="8">
                  <c:v>1.0413926851582249</c:v>
                </c:pt>
                <c:pt idx="9">
                  <c:v>1.0362865626271018</c:v>
                </c:pt>
                <c:pt idx="10">
                  <c:v>1.0322115551827129</c:v>
                </c:pt>
                <c:pt idx="11">
                  <c:v>1.0288925673866187</c:v>
                </c:pt>
                <c:pt idx="12">
                  <c:v>1.0261429983777617</c:v>
                </c:pt>
                <c:pt idx="13">
                  <c:v>1.023832099239262</c:v>
                </c:pt>
              </c:numCache>
            </c:numRef>
          </c:val>
        </c:ser>
        <c:hiLowLines/>
        <c:marker val="1"/>
        <c:axId val="125627008"/>
        <c:axId val="125252352"/>
      </c:lineChart>
      <c:catAx>
        <c:axId val="12562700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経験年数</a:t>
                </a:r>
                <a:r>
                  <a:rPr lang="en-US" altLang="ja-JP"/>
                  <a:t>(</a:t>
                </a:r>
                <a:r>
                  <a:rPr lang="ja-JP" altLang="en-US"/>
                  <a:t>年</a:t>
                </a:r>
                <a:r>
                  <a:rPr lang="en-US" altLang="ja-JP"/>
                  <a:t>)</a:t>
                </a:r>
                <a:endParaRPr lang="ja-JP" altLang="en-US"/>
              </a:p>
            </c:rich>
          </c:tx>
        </c:title>
        <c:numFmt formatCode="General" sourceLinked="1"/>
        <c:majorTickMark val="none"/>
        <c:tickLblPos val="nextTo"/>
        <c:crossAx val="125252352"/>
        <c:crosses val="autoZero"/>
        <c:auto val="1"/>
        <c:lblAlgn val="ctr"/>
        <c:lblOffset val="100"/>
      </c:catAx>
      <c:valAx>
        <c:axId val="1252523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実力差</a:t>
                </a:r>
              </a:p>
            </c:rich>
          </c:tx>
        </c:title>
        <c:numFmt formatCode="General" sourceLinked="1"/>
        <c:tickLblPos val="nextTo"/>
        <c:crossAx val="125627008"/>
        <c:crosses val="autoZero"/>
        <c:crossBetween val="midCat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autoTitleDeleted val="1"/>
    <c:plotArea>
      <c:layout/>
      <c:lineChart>
        <c:grouping val="standard"/>
        <c:ser>
          <c:idx val="0"/>
          <c:order val="0"/>
          <c:tx>
            <c:strRef>
              <c:f>'２．評価と距離感'!$B$13</c:f>
              <c:strCache>
                <c:ptCount val="1"/>
                <c:pt idx="0">
                  <c:v>カメ</c:v>
                </c:pt>
              </c:strCache>
            </c:strRef>
          </c:tx>
          <c:marker>
            <c:symbol val="none"/>
          </c:marker>
          <c:cat>
            <c:numRef>
              <c:f>'２．評価と距離感'!$A$14:$A$28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'２．評価と距離感'!$B$14:$B$28</c:f>
              <c:numCache>
                <c:formatCode>General</c:formatCode>
                <c:ptCount val="15"/>
                <c:pt idx="0">
                  <c:v>1000</c:v>
                </c:pt>
                <c:pt idx="1">
                  <c:v>1500</c:v>
                </c:pt>
                <c:pt idx="2">
                  <c:v>1875</c:v>
                </c:pt>
                <c:pt idx="3">
                  <c:v>2109.375</c:v>
                </c:pt>
                <c:pt idx="4">
                  <c:v>2241.2109375</c:v>
                </c:pt>
                <c:pt idx="5">
                  <c:v>2311.248779296875</c:v>
                </c:pt>
                <c:pt idx="6">
                  <c:v>2347.3620414733887</c:v>
                </c:pt>
                <c:pt idx="7">
                  <c:v>2365.7008074223995</c:v>
                </c:pt>
                <c:pt idx="8">
                  <c:v>2374.9418262013933</c:v>
                </c:pt>
                <c:pt idx="9">
                  <c:v>2379.5803844556931</c:v>
                </c:pt>
                <c:pt idx="10">
                  <c:v>2381.904193424888</c:v>
                </c:pt>
                <c:pt idx="11">
                  <c:v>2383.0672325818337</c:v>
                </c:pt>
                <c:pt idx="12">
                  <c:v>2383.6490361054134</c:v>
                </c:pt>
                <c:pt idx="13">
                  <c:v>2383.9400088881412</c:v>
                </c:pt>
                <c:pt idx="14">
                  <c:v>2384.0855130390742</c:v>
                </c:pt>
              </c:numCache>
            </c:numRef>
          </c:val>
        </c:ser>
        <c:ser>
          <c:idx val="1"/>
          <c:order val="1"/>
          <c:tx>
            <c:strRef>
              <c:f>'２．評価と距離感'!$C$13</c:f>
              <c:strCache>
                <c:ptCount val="1"/>
                <c:pt idx="0">
                  <c:v>アキレス</c:v>
                </c:pt>
              </c:strCache>
            </c:strRef>
          </c:tx>
          <c:marker>
            <c:symbol val="none"/>
          </c:marker>
          <c:cat>
            <c:numRef>
              <c:f>'２．評価と距離感'!$A$14:$A$28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'２．評価と距離感'!$C$14:$C$28</c:f>
              <c:numCache>
                <c:formatCode>General</c:formatCode>
                <c:ptCount val="15"/>
                <c:pt idx="0">
                  <c:v>0</c:v>
                </c:pt>
                <c:pt idx="1">
                  <c:v>975</c:v>
                </c:pt>
                <c:pt idx="2">
                  <c:v>1475</c:v>
                </c:pt>
                <c:pt idx="3">
                  <c:v>1850</c:v>
                </c:pt>
                <c:pt idx="4">
                  <c:v>2084.375</c:v>
                </c:pt>
                <c:pt idx="5">
                  <c:v>2216.2109375</c:v>
                </c:pt>
                <c:pt idx="6">
                  <c:v>2286.248779296875</c:v>
                </c:pt>
                <c:pt idx="7">
                  <c:v>2322.3620414733887</c:v>
                </c:pt>
                <c:pt idx="8">
                  <c:v>2340.7008074223995</c:v>
                </c:pt>
                <c:pt idx="9">
                  <c:v>2349.9418262013933</c:v>
                </c:pt>
                <c:pt idx="10">
                  <c:v>2354.5803844556931</c:v>
                </c:pt>
                <c:pt idx="11">
                  <c:v>2356.904193424888</c:v>
                </c:pt>
                <c:pt idx="12">
                  <c:v>2358.0672325818337</c:v>
                </c:pt>
                <c:pt idx="13">
                  <c:v>2358.6490361054134</c:v>
                </c:pt>
                <c:pt idx="14">
                  <c:v>2358.9400088881412</c:v>
                </c:pt>
              </c:numCache>
            </c:numRef>
          </c:val>
        </c:ser>
        <c:marker val="1"/>
        <c:axId val="126092416"/>
        <c:axId val="126094336"/>
      </c:lineChart>
      <c:catAx>
        <c:axId val="126092416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経過時間</a:t>
                </a:r>
              </a:p>
            </c:rich>
          </c:tx>
        </c:title>
        <c:numFmt formatCode="General" sourceLinked="1"/>
        <c:majorTickMark val="none"/>
        <c:tickLblPos val="nextTo"/>
        <c:crossAx val="126094336"/>
        <c:crosses val="autoZero"/>
        <c:auto val="1"/>
        <c:lblAlgn val="ctr"/>
        <c:lblOffset val="100"/>
      </c:catAx>
      <c:valAx>
        <c:axId val="1260943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距離</a:t>
                </a:r>
              </a:p>
            </c:rich>
          </c:tx>
        </c:title>
        <c:numFmt formatCode="General" sourceLinked="1"/>
        <c:tickLblPos val="nextTo"/>
        <c:crossAx val="126092416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autoTitleDeleted val="1"/>
    <c:plotArea>
      <c:layout/>
      <c:lineChart>
        <c:grouping val="standard"/>
        <c:ser>
          <c:idx val="0"/>
          <c:order val="0"/>
          <c:tx>
            <c:v>実力</c:v>
          </c:tx>
          <c:marker>
            <c:symbol val="none"/>
          </c:marker>
          <c:cat>
            <c:numRef>
              <c:f>'２．評価と距離感'!$M$14:$M$28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'２．評価と距離感'!$N$14:$N$28</c:f>
              <c:numCache>
                <c:formatCode>General</c:formatCode>
                <c:ptCount val="15"/>
                <c:pt idx="0">
                  <c:v>1000</c:v>
                </c:pt>
                <c:pt idx="1">
                  <c:v>1025</c:v>
                </c:pt>
                <c:pt idx="2">
                  <c:v>1050</c:v>
                </c:pt>
                <c:pt idx="3">
                  <c:v>1075</c:v>
                </c:pt>
                <c:pt idx="4">
                  <c:v>1100</c:v>
                </c:pt>
                <c:pt idx="5">
                  <c:v>1125</c:v>
                </c:pt>
                <c:pt idx="6">
                  <c:v>1150</c:v>
                </c:pt>
                <c:pt idx="7">
                  <c:v>1175</c:v>
                </c:pt>
                <c:pt idx="8">
                  <c:v>1200</c:v>
                </c:pt>
                <c:pt idx="9">
                  <c:v>1225</c:v>
                </c:pt>
                <c:pt idx="10">
                  <c:v>1250</c:v>
                </c:pt>
                <c:pt idx="11">
                  <c:v>1275</c:v>
                </c:pt>
                <c:pt idx="12">
                  <c:v>1300</c:v>
                </c:pt>
                <c:pt idx="13">
                  <c:v>1325</c:v>
                </c:pt>
                <c:pt idx="14">
                  <c:v>1350</c:v>
                </c:pt>
              </c:numCache>
            </c:numRef>
          </c:val>
        </c:ser>
        <c:ser>
          <c:idx val="1"/>
          <c:order val="1"/>
          <c:tx>
            <c:v>評価限界</c:v>
          </c:tx>
          <c:marker>
            <c:symbol val="none"/>
          </c:marker>
          <c:cat>
            <c:numRef>
              <c:f>'２．評価と距離感'!$M$14:$M$28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'２．評価と距離感'!$O$14:$O$28</c:f>
              <c:numCache>
                <c:formatCode>General</c:formatCode>
                <c:ptCount val="15"/>
                <c:pt idx="0">
                  <c:v>850</c:v>
                </c:pt>
                <c:pt idx="1">
                  <c:v>871.25</c:v>
                </c:pt>
                <c:pt idx="2">
                  <c:v>892.5</c:v>
                </c:pt>
                <c:pt idx="3">
                  <c:v>913.75</c:v>
                </c:pt>
                <c:pt idx="4">
                  <c:v>935</c:v>
                </c:pt>
                <c:pt idx="5">
                  <c:v>956.25</c:v>
                </c:pt>
                <c:pt idx="6">
                  <c:v>977.5</c:v>
                </c:pt>
                <c:pt idx="7">
                  <c:v>998.75</c:v>
                </c:pt>
                <c:pt idx="8">
                  <c:v>1020</c:v>
                </c:pt>
                <c:pt idx="9">
                  <c:v>1041.25</c:v>
                </c:pt>
                <c:pt idx="10">
                  <c:v>1062.5</c:v>
                </c:pt>
                <c:pt idx="11">
                  <c:v>1083.75</c:v>
                </c:pt>
                <c:pt idx="12">
                  <c:v>1105</c:v>
                </c:pt>
                <c:pt idx="13">
                  <c:v>1126.25</c:v>
                </c:pt>
                <c:pt idx="14">
                  <c:v>1147.5</c:v>
                </c:pt>
              </c:numCache>
            </c:numRef>
          </c:val>
        </c:ser>
        <c:ser>
          <c:idx val="2"/>
          <c:order val="2"/>
          <c:tx>
            <c:v>評価値</c:v>
          </c:tx>
          <c:marker>
            <c:symbol val="none"/>
          </c:marker>
          <c:cat>
            <c:numRef>
              <c:f>'２．評価と距離感'!$M$14:$M$28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</c:numCache>
            </c:numRef>
          </c:cat>
          <c:val>
            <c:numRef>
              <c:f>'２．評価と距離感'!$P$14:$P$28</c:f>
              <c:numCache>
                <c:formatCode>General</c:formatCode>
                <c:ptCount val="15"/>
                <c:pt idx="0">
                  <c:v>0</c:v>
                </c:pt>
                <c:pt idx="1">
                  <c:v>504.9344991051006</c:v>
                </c:pt>
                <c:pt idx="2">
                  <c:v>666.4488835186512</c:v>
                </c:pt>
                <c:pt idx="3">
                  <c:v>752.22029467269806</c:v>
                </c:pt>
                <c:pt idx="4">
                  <c:v>809.94556296940902</c:v>
                </c:pt>
                <c:pt idx="5">
                  <c:v>854.41844276075028</c:v>
                </c:pt>
                <c:pt idx="6">
                  <c:v>891.6492257843056</c:v>
                </c:pt>
                <c:pt idx="7">
                  <c:v>924.51746211818954</c:v>
                </c:pt>
                <c:pt idx="8">
                  <c:v>954.56696949184243</c:v>
                </c:pt>
                <c:pt idx="9">
                  <c:v>982.69620951455488</c:v>
                </c:pt>
                <c:pt idx="10">
                  <c:v>1009.4618848000346</c:v>
                </c:pt>
                <c:pt idx="11">
                  <c:v>1035.2264515160932</c:v>
                </c:pt>
                <c:pt idx="12">
                  <c:v>1060.2355670329262</c:v>
                </c:pt>
                <c:pt idx="13">
                  <c:v>1084.6613560968383</c:v>
                </c:pt>
                <c:pt idx="14">
                  <c:v>1108.6278447661721</c:v>
                </c:pt>
              </c:numCache>
            </c:numRef>
          </c:val>
        </c:ser>
        <c:marker val="1"/>
        <c:axId val="126136704"/>
        <c:axId val="126138624"/>
      </c:lineChart>
      <c:catAx>
        <c:axId val="12613670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成果</a:t>
                </a:r>
              </a:p>
            </c:rich>
          </c:tx>
        </c:title>
        <c:numFmt formatCode="General" sourceLinked="1"/>
        <c:majorTickMark val="none"/>
        <c:tickLblPos val="nextTo"/>
        <c:crossAx val="126138624"/>
        <c:crosses val="autoZero"/>
        <c:auto val="1"/>
        <c:lblAlgn val="ctr"/>
        <c:lblOffset val="100"/>
      </c:catAx>
      <c:valAx>
        <c:axId val="1261386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評価</a:t>
                </a:r>
              </a:p>
            </c:rich>
          </c:tx>
        </c:title>
        <c:numFmt formatCode="General" sourceLinked="1"/>
        <c:tickLblPos val="nextTo"/>
        <c:crossAx val="126136704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autoTitleDeleted val="1"/>
    <c:plotArea>
      <c:layout/>
      <c:lineChart>
        <c:grouping val="standard"/>
        <c:ser>
          <c:idx val="0"/>
          <c:order val="0"/>
          <c:tx>
            <c:strRef>
              <c:f>'３．ウサギとカメ'!$B$7</c:f>
              <c:strCache>
                <c:ptCount val="1"/>
                <c:pt idx="0">
                  <c:v>ウサギ</c:v>
                </c:pt>
              </c:strCache>
            </c:strRef>
          </c:tx>
          <c:marker>
            <c:symbol val="none"/>
          </c:marker>
          <c:cat>
            <c:numRef>
              <c:f>'３．ウサギとカメ'!$A$8:$A$22</c:f>
              <c:numCache>
                <c:formatCode>#,##0;[Red]\-#,##0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'３．ウサギとカメ'!$B$8:$B$22</c:f>
              <c:numCache>
                <c:formatCode>#,##0;[Red]\-#,##0</c:formatCode>
                <c:ptCount val="1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</c:numCache>
            </c:numRef>
          </c:val>
        </c:ser>
        <c:ser>
          <c:idx val="1"/>
          <c:order val="1"/>
          <c:tx>
            <c:strRef>
              <c:f>'３．ウサギとカメ'!$C$7</c:f>
              <c:strCache>
                <c:ptCount val="1"/>
                <c:pt idx="0">
                  <c:v>カメ</c:v>
                </c:pt>
              </c:strCache>
            </c:strRef>
          </c:tx>
          <c:marker>
            <c:symbol val="none"/>
          </c:marker>
          <c:cat>
            <c:numRef>
              <c:f>'３．ウサギとカメ'!$A$8:$A$22</c:f>
              <c:numCache>
                <c:formatCode>#,##0;[Red]\-#,##0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'３．ウサギとカメ'!$C$8:$C$22</c:f>
              <c:numCache>
                <c:formatCode>#,##0;[Red]\-#,##0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4.2870938501451725</c:v>
                </c:pt>
                <c:pt idx="3">
                  <c:v>10.045108566305144</c:v>
                </c:pt>
                <c:pt idx="4">
                  <c:v>18.379173679952558</c:v>
                </c:pt>
                <c:pt idx="5">
                  <c:v>29.365473577200468</c:v>
                </c:pt>
                <c:pt idx="6">
                  <c:v>43.064323158647369</c:v>
                </c:pt>
                <c:pt idx="7">
                  <c:v>59.525888157914281</c:v>
                </c:pt>
                <c:pt idx="8">
                  <c:v>78.793242454074615</c:v>
                </c:pt>
                <c:pt idx="9">
                  <c:v>100.904206108857</c:v>
                </c:pt>
                <c:pt idx="10">
                  <c:v>125.89254117941677</c:v>
                </c:pt>
                <c:pt idx="11">
                  <c:v>153.78877544042714</c:v>
                </c:pt>
                <c:pt idx="12">
                  <c:v>184.6207949741015</c:v>
                </c:pt>
                <c:pt idx="13">
                  <c:v>218.41428531196073</c:v>
                </c:pt>
                <c:pt idx="14">
                  <c:v>255.19306904622371</c:v>
                </c:pt>
              </c:numCache>
            </c:numRef>
          </c:val>
        </c:ser>
        <c:marker val="1"/>
        <c:axId val="128277504"/>
        <c:axId val="128304256"/>
      </c:lineChart>
      <c:catAx>
        <c:axId val="12827750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経過月数</a:t>
                </a:r>
                <a:r>
                  <a:rPr lang="en-US" altLang="ja-JP"/>
                  <a:t>(</a:t>
                </a:r>
                <a:r>
                  <a:rPr lang="ja-JP" altLang="en-US"/>
                  <a:t>月</a:t>
                </a:r>
                <a:r>
                  <a:rPr lang="en-US" altLang="ja-JP"/>
                  <a:t>)</a:t>
                </a:r>
                <a:endParaRPr lang="ja-JP" altLang="en-US"/>
              </a:p>
            </c:rich>
          </c:tx>
        </c:title>
        <c:numFmt formatCode="#,##0;[Red]\-#,##0" sourceLinked="1"/>
        <c:majorTickMark val="none"/>
        <c:tickLblPos val="nextTo"/>
        <c:crossAx val="128304256"/>
        <c:crosses val="autoZero"/>
        <c:auto val="1"/>
        <c:lblAlgn val="ctr"/>
        <c:lblOffset val="100"/>
      </c:catAx>
      <c:valAx>
        <c:axId val="1283042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貢献度</a:t>
                </a:r>
              </a:p>
            </c:rich>
          </c:tx>
        </c:title>
        <c:numFmt formatCode="#,##0;[Red]\-#,##0" sourceLinked="1"/>
        <c:tickLblPos val="nextTo"/>
        <c:crossAx val="128277504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chart>
    <c:autoTitleDeleted val="1"/>
    <c:plotArea>
      <c:layout/>
      <c:lineChart>
        <c:grouping val="standard"/>
        <c:ser>
          <c:idx val="0"/>
          <c:order val="0"/>
          <c:tx>
            <c:strRef>
              <c:f>'３．ウサギとカメ'!$D$7</c:f>
              <c:strCache>
                <c:ptCount val="1"/>
                <c:pt idx="0">
                  <c:v>ウサギ</c:v>
                </c:pt>
              </c:strCache>
            </c:strRef>
          </c:tx>
          <c:marker>
            <c:symbol val="none"/>
          </c:marker>
          <c:cat>
            <c:numRef>
              <c:f>'３．ウサギとカメ'!$A$8:$A$22</c:f>
              <c:numCache>
                <c:formatCode>#,##0;[Red]\-#,##0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'３．ウサギとカメ'!$D$8:$D$22</c:f>
              <c:numCache>
                <c:formatCode>#,##0;[Red]\-#,##0</c:formatCode>
                <c:ptCount val="15"/>
                <c:pt idx="0">
                  <c:v>0</c:v>
                </c:pt>
                <c:pt idx="1">
                  <c:v>10</c:v>
                </c:pt>
                <c:pt idx="2">
                  <c:v>30</c:v>
                </c:pt>
                <c:pt idx="3">
                  <c:v>60</c:v>
                </c:pt>
                <c:pt idx="4">
                  <c:v>100</c:v>
                </c:pt>
                <c:pt idx="5">
                  <c:v>150</c:v>
                </c:pt>
                <c:pt idx="6">
                  <c:v>210</c:v>
                </c:pt>
                <c:pt idx="7">
                  <c:v>280</c:v>
                </c:pt>
                <c:pt idx="8">
                  <c:v>360</c:v>
                </c:pt>
                <c:pt idx="9">
                  <c:v>450</c:v>
                </c:pt>
                <c:pt idx="10">
                  <c:v>550</c:v>
                </c:pt>
                <c:pt idx="11">
                  <c:v>660</c:v>
                </c:pt>
                <c:pt idx="12">
                  <c:v>780</c:v>
                </c:pt>
                <c:pt idx="13">
                  <c:v>910</c:v>
                </c:pt>
                <c:pt idx="14">
                  <c:v>1050</c:v>
                </c:pt>
              </c:numCache>
            </c:numRef>
          </c:val>
        </c:ser>
        <c:ser>
          <c:idx val="1"/>
          <c:order val="1"/>
          <c:tx>
            <c:strRef>
              <c:f>'３．ウサギとカメ'!$E$7</c:f>
              <c:strCache>
                <c:ptCount val="1"/>
                <c:pt idx="0">
                  <c:v>カメ</c:v>
                </c:pt>
              </c:strCache>
            </c:strRef>
          </c:tx>
          <c:marker>
            <c:symbol val="none"/>
          </c:marker>
          <c:cat>
            <c:numRef>
              <c:f>'３．ウサギとカメ'!$A$8:$A$22</c:f>
              <c:numCache>
                <c:formatCode>#,##0;[Red]\-#,##0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'３．ウサギとカメ'!$E$8:$E$22</c:f>
              <c:numCache>
                <c:formatCode>#,##0;[Red]\-#,##0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5.2870938501451725</c:v>
                </c:pt>
                <c:pt idx="3">
                  <c:v>15.332202416450317</c:v>
                </c:pt>
                <c:pt idx="4">
                  <c:v>33.711376096402873</c:v>
                </c:pt>
                <c:pt idx="5">
                  <c:v>63.076849673603341</c:v>
                </c:pt>
                <c:pt idx="6">
                  <c:v>106.1411728322507</c:v>
                </c:pt>
                <c:pt idx="7">
                  <c:v>165.667060990165</c:v>
                </c:pt>
                <c:pt idx="8">
                  <c:v>244.46030344423963</c:v>
                </c:pt>
                <c:pt idx="9">
                  <c:v>345.36450955309664</c:v>
                </c:pt>
                <c:pt idx="10">
                  <c:v>471.25705073251339</c:v>
                </c:pt>
                <c:pt idx="11">
                  <c:v>625.04582617294056</c:v>
                </c:pt>
                <c:pt idx="12">
                  <c:v>809.66662114704206</c:v>
                </c:pt>
                <c:pt idx="13">
                  <c:v>1028.0809064590028</c:v>
                </c:pt>
                <c:pt idx="14">
                  <c:v>1283.2739755052264</c:v>
                </c:pt>
              </c:numCache>
            </c:numRef>
          </c:val>
        </c:ser>
        <c:marker val="1"/>
        <c:axId val="128329216"/>
        <c:axId val="128331136"/>
      </c:lineChart>
      <c:catAx>
        <c:axId val="128329216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経過月数</a:t>
                </a:r>
                <a:r>
                  <a:rPr lang="en-US" altLang="ja-JP"/>
                  <a:t>(</a:t>
                </a:r>
                <a:r>
                  <a:rPr lang="ja-JP" altLang="en-US"/>
                  <a:t>月</a:t>
                </a:r>
                <a:r>
                  <a:rPr lang="en-US" altLang="ja-JP"/>
                  <a:t>)</a:t>
                </a:r>
                <a:endParaRPr lang="ja-JP" altLang="en-US"/>
              </a:p>
            </c:rich>
          </c:tx>
        </c:title>
        <c:numFmt formatCode="#,##0;[Red]\-#,##0" sourceLinked="1"/>
        <c:majorTickMark val="none"/>
        <c:tickLblPos val="nextTo"/>
        <c:crossAx val="128331136"/>
        <c:crosses val="autoZero"/>
        <c:auto val="1"/>
        <c:lblAlgn val="ctr"/>
        <c:lblOffset val="100"/>
      </c:catAx>
      <c:valAx>
        <c:axId val="1283311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貢献度</a:t>
                </a:r>
              </a:p>
            </c:rich>
          </c:tx>
        </c:title>
        <c:numFmt formatCode="#,##0;[Red]\-#,##0" sourceLinked="1"/>
        <c:tickLblPos val="nextTo"/>
        <c:crossAx val="128329216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4"/>
  <c:chart>
    <c:autoTitleDeleted val="1"/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'５．パーキンソンの凡俗法則'!$A$8:$A$12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'５．パーキンソンの凡俗法則'!$B$8:$B$12</c:f>
              <c:numCache>
                <c:formatCode>General</c:formatCode>
                <c:ptCount val="5"/>
                <c:pt idx="0">
                  <c:v>10</c:v>
                </c:pt>
                <c:pt idx="1">
                  <c:v>5</c:v>
                </c:pt>
                <c:pt idx="2">
                  <c:v>3.3333333333333335</c:v>
                </c:pt>
                <c:pt idx="3">
                  <c:v>2.5</c:v>
                </c:pt>
                <c:pt idx="4">
                  <c:v>2</c:v>
                </c:pt>
              </c:numCache>
            </c:numRef>
          </c:val>
        </c:ser>
        <c:hiLowLines/>
        <c:marker val="1"/>
        <c:axId val="125070720"/>
        <c:axId val="125093376"/>
      </c:lineChart>
      <c:catAx>
        <c:axId val="125070720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専門性</a:t>
                </a:r>
                <a:r>
                  <a:rPr lang="en-US" altLang="ja-JP"/>
                  <a:t>(</a:t>
                </a:r>
                <a:r>
                  <a:rPr lang="ja-JP" altLang="en-US"/>
                  <a:t>レベル</a:t>
                </a:r>
                <a:r>
                  <a:rPr lang="en-US" altLang="ja-JP"/>
                  <a:t>)</a:t>
                </a:r>
                <a:endParaRPr lang="ja-JP" altLang="en-US"/>
              </a:p>
            </c:rich>
          </c:tx>
        </c:title>
        <c:numFmt formatCode="General" sourceLinked="1"/>
        <c:majorTickMark val="none"/>
        <c:tickLblPos val="nextTo"/>
        <c:crossAx val="125093376"/>
        <c:crosses val="autoZero"/>
        <c:auto val="1"/>
        <c:lblAlgn val="ctr"/>
        <c:lblOffset val="100"/>
      </c:catAx>
      <c:valAx>
        <c:axId val="1250933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参加人数</a:t>
                </a:r>
                <a:r>
                  <a:rPr lang="en-US" altLang="ja-JP"/>
                  <a:t>(</a:t>
                </a:r>
                <a:r>
                  <a:rPr lang="ja-JP" altLang="en-US"/>
                  <a:t>人</a:t>
                </a:r>
                <a:r>
                  <a:rPr lang="en-US" altLang="ja-JP"/>
                  <a:t>)</a:t>
                </a:r>
                <a:endParaRPr lang="ja-JP" altLang="en-US"/>
              </a:p>
            </c:rich>
          </c:tx>
        </c:title>
        <c:numFmt formatCode="General" sourceLinked="1"/>
        <c:tickLblPos val="nextTo"/>
        <c:crossAx val="125070720"/>
        <c:crosses val="autoZero"/>
        <c:crossBetween val="midCat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4"/>
  <c:chart>
    <c:autoTitleDeleted val="1"/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'５．パーキンソンの凡俗法則'!$A$8:$A$12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'５．パーキンソンの凡俗法則'!$C$8:$C$12</c:f>
              <c:numCache>
                <c:formatCode>General</c:formatCode>
                <c:ptCount val="5"/>
                <c:pt idx="0">
                  <c:v>100</c:v>
                </c:pt>
                <c:pt idx="1">
                  <c:v>25</c:v>
                </c:pt>
                <c:pt idx="2">
                  <c:v>11.111111111111112</c:v>
                </c:pt>
                <c:pt idx="3">
                  <c:v>6.25</c:v>
                </c:pt>
                <c:pt idx="4">
                  <c:v>4</c:v>
                </c:pt>
              </c:numCache>
            </c:numRef>
          </c:val>
        </c:ser>
        <c:hiLowLines/>
        <c:marker val="1"/>
        <c:axId val="128459904"/>
        <c:axId val="128461824"/>
      </c:lineChart>
      <c:catAx>
        <c:axId val="12845990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専門性</a:t>
                </a:r>
                <a:r>
                  <a:rPr lang="en-US" altLang="ja-JP"/>
                  <a:t>(</a:t>
                </a:r>
                <a:r>
                  <a:rPr lang="ja-JP" altLang="en-US"/>
                  <a:t>レベル</a:t>
                </a:r>
                <a:r>
                  <a:rPr lang="en-US" altLang="ja-JP"/>
                  <a:t>)</a:t>
                </a:r>
                <a:endParaRPr lang="ja-JP" altLang="en-US"/>
              </a:p>
            </c:rich>
          </c:tx>
        </c:title>
        <c:numFmt formatCode="General" sourceLinked="1"/>
        <c:majorTickMark val="none"/>
        <c:tickLblPos val="nextTo"/>
        <c:crossAx val="128461824"/>
        <c:crosses val="autoZero"/>
        <c:auto val="1"/>
        <c:lblAlgn val="ctr"/>
        <c:lblOffset val="100"/>
      </c:catAx>
      <c:valAx>
        <c:axId val="1284618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会議時間</a:t>
                </a:r>
              </a:p>
            </c:rich>
          </c:tx>
        </c:title>
        <c:numFmt formatCode="General" sourceLinked="1"/>
        <c:tickLblPos val="nextTo"/>
        <c:crossAx val="128459904"/>
        <c:crosses val="autoZero"/>
        <c:crossBetween val="midCat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style val="4"/>
  <c:chart>
    <c:autoTitleDeleted val="1"/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'５．パーキンソンの凡俗法則'!$D$7:$M$7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'５．パーキンソンの凡俗法則'!$D$10:$M$10</c:f>
              <c:numCache>
                <c:formatCode>General</c:formatCode>
                <c:ptCount val="10"/>
                <c:pt idx="0">
                  <c:v>11.111111111111112</c:v>
                </c:pt>
                <c:pt idx="1">
                  <c:v>22.222222222222225</c:v>
                </c:pt>
                <c:pt idx="2">
                  <c:v>33.333333333333336</c:v>
                </c:pt>
                <c:pt idx="3">
                  <c:v>44.44444444444445</c:v>
                </c:pt>
                <c:pt idx="4">
                  <c:v>55.555555555555564</c:v>
                </c:pt>
                <c:pt idx="5">
                  <c:v>66.666666666666671</c:v>
                </c:pt>
                <c:pt idx="6">
                  <c:v>77.777777777777786</c:v>
                </c:pt>
                <c:pt idx="7">
                  <c:v>88.8888888888889</c:v>
                </c:pt>
                <c:pt idx="8">
                  <c:v>100.00000000000001</c:v>
                </c:pt>
                <c:pt idx="9">
                  <c:v>111.11111111111113</c:v>
                </c:pt>
              </c:numCache>
            </c:numRef>
          </c:val>
        </c:ser>
        <c:hiLowLines/>
        <c:marker val="1"/>
        <c:axId val="128494208"/>
        <c:axId val="128508672"/>
      </c:lineChart>
      <c:catAx>
        <c:axId val="128494208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自由度</a:t>
                </a:r>
              </a:p>
            </c:rich>
          </c:tx>
        </c:title>
        <c:numFmt formatCode="General" sourceLinked="1"/>
        <c:majorTickMark val="none"/>
        <c:tickLblPos val="nextTo"/>
        <c:crossAx val="128508672"/>
        <c:crosses val="autoZero"/>
        <c:auto val="1"/>
        <c:lblAlgn val="ctr"/>
        <c:lblOffset val="100"/>
      </c:catAx>
      <c:valAx>
        <c:axId val="12850867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会議時間</a:t>
                </a:r>
              </a:p>
            </c:rich>
          </c:tx>
        </c:title>
        <c:numFmt formatCode="General" sourceLinked="1"/>
        <c:tickLblPos val="nextTo"/>
        <c:crossAx val="128494208"/>
        <c:crosses val="autoZero"/>
        <c:crossBetween val="midCat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0</xdr:rowOff>
    </xdr:from>
    <xdr:to>
      <xdr:col>11</xdr:col>
      <xdr:colOff>457200</xdr:colOff>
      <xdr:row>25</xdr:row>
      <xdr:rowOff>0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28</xdr:row>
      <xdr:rowOff>0</xdr:rowOff>
    </xdr:from>
    <xdr:to>
      <xdr:col>11</xdr:col>
      <xdr:colOff>457200</xdr:colOff>
      <xdr:row>44</xdr:row>
      <xdr:rowOff>0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10</xdr:col>
      <xdr:colOff>438150</xdr:colOff>
      <xdr:row>26</xdr:row>
      <xdr:rowOff>0</xdr:rowOff>
    </xdr:to>
    <xdr:graphicFrame macro="">
      <xdr:nvGraphicFramePr>
        <xdr:cNvPr id="9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23</xdr:col>
      <xdr:colOff>457200</xdr:colOff>
      <xdr:row>26</xdr:row>
      <xdr:rowOff>0</xdr:rowOff>
    </xdr:to>
    <xdr:graphicFrame macro="">
      <xdr:nvGraphicFramePr>
        <xdr:cNvPr id="1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12</xdr:col>
      <xdr:colOff>457200</xdr:colOff>
      <xdr:row>21</xdr:row>
      <xdr:rowOff>0</xdr:rowOff>
    </xdr:to>
    <xdr:graphicFrame macro="">
      <xdr:nvGraphicFramePr>
        <xdr:cNvPr id="19" name="グラフ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24</xdr:row>
      <xdr:rowOff>0</xdr:rowOff>
    </xdr:from>
    <xdr:to>
      <xdr:col>12</xdr:col>
      <xdr:colOff>457200</xdr:colOff>
      <xdr:row>40</xdr:row>
      <xdr:rowOff>0</xdr:rowOff>
    </xdr:to>
    <xdr:graphicFrame macro="">
      <xdr:nvGraphicFramePr>
        <xdr:cNvPr id="20" name="グラフ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6</xdr:col>
      <xdr:colOff>457200</xdr:colOff>
      <xdr:row>33</xdr:row>
      <xdr:rowOff>0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17</xdr:row>
      <xdr:rowOff>0</xdr:rowOff>
    </xdr:from>
    <xdr:to>
      <xdr:col>14</xdr:col>
      <xdr:colOff>457200</xdr:colOff>
      <xdr:row>33</xdr:row>
      <xdr:rowOff>0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17</xdr:row>
      <xdr:rowOff>0</xdr:rowOff>
    </xdr:from>
    <xdr:to>
      <xdr:col>22</xdr:col>
      <xdr:colOff>457200</xdr:colOff>
      <xdr:row>33</xdr:row>
      <xdr:rowOff>0</xdr:rowOff>
    </xdr:to>
    <xdr:graphicFrame macro="">
      <xdr:nvGraphicFramePr>
        <xdr:cNvPr id="9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457200</xdr:colOff>
      <xdr:row>50</xdr:row>
      <xdr:rowOff>0</xdr:rowOff>
    </xdr:to>
    <xdr:graphicFrame macro="">
      <xdr:nvGraphicFramePr>
        <xdr:cNvPr id="9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34</xdr:row>
      <xdr:rowOff>0</xdr:rowOff>
    </xdr:from>
    <xdr:to>
      <xdr:col>14</xdr:col>
      <xdr:colOff>457200</xdr:colOff>
      <xdr:row>50</xdr:row>
      <xdr:rowOff>0</xdr:rowOff>
    </xdr:to>
    <xdr:graphicFrame macro="">
      <xdr:nvGraphicFramePr>
        <xdr:cNvPr id="10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34</xdr:row>
      <xdr:rowOff>0</xdr:rowOff>
    </xdr:from>
    <xdr:to>
      <xdr:col>22</xdr:col>
      <xdr:colOff>457200</xdr:colOff>
      <xdr:row>50</xdr:row>
      <xdr:rowOff>0</xdr:rowOff>
    </xdr:to>
    <xdr:graphicFrame macro="">
      <xdr:nvGraphicFramePr>
        <xdr:cNvPr id="11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9</xdr:col>
      <xdr:colOff>457200</xdr:colOff>
      <xdr:row>21</xdr:row>
      <xdr:rowOff>0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abSelected="1" workbookViewId="0"/>
  </sheetViews>
  <sheetFormatPr defaultRowHeight="13.5"/>
  <cols>
    <col min="1" max="16384" width="9" style="2"/>
  </cols>
  <sheetData>
    <row r="1" spans="1:6">
      <c r="A1" s="43" t="s">
        <v>120</v>
      </c>
    </row>
    <row r="3" spans="1:6">
      <c r="A3" s="2" t="s">
        <v>27</v>
      </c>
    </row>
    <row r="4" spans="1:6">
      <c r="A4" s="2" t="s">
        <v>29</v>
      </c>
    </row>
    <row r="5" spans="1:6">
      <c r="A5" s="2" t="s">
        <v>28</v>
      </c>
    </row>
    <row r="7" spans="1:6">
      <c r="A7" s="2" t="s">
        <v>0</v>
      </c>
      <c r="B7" s="2" t="s">
        <v>16</v>
      </c>
    </row>
    <row r="8" spans="1:6">
      <c r="A8" s="16" t="s">
        <v>10</v>
      </c>
      <c r="B8" s="10" t="s">
        <v>9</v>
      </c>
      <c r="F8" s="2" t="s">
        <v>14</v>
      </c>
    </row>
    <row r="9" spans="1:6">
      <c r="A9" s="13">
        <v>10</v>
      </c>
      <c r="B9" s="13">
        <f>LN(A9+1)</f>
        <v>2.3978952727983707</v>
      </c>
      <c r="D9" s="2" t="s">
        <v>31</v>
      </c>
    </row>
    <row r="10" spans="1:6">
      <c r="A10" s="16" t="s">
        <v>26</v>
      </c>
      <c r="B10" s="10" t="s">
        <v>7</v>
      </c>
      <c r="C10" s="10" t="s">
        <v>8</v>
      </c>
      <c r="D10" s="16" t="s">
        <v>13</v>
      </c>
    </row>
    <row r="11" spans="1:6">
      <c r="A11" s="2">
        <v>1</v>
      </c>
      <c r="B11" s="2">
        <f>LN(A11+1)</f>
        <v>0.69314718055994529</v>
      </c>
      <c r="C11" s="2">
        <f>B11/$B$9</f>
        <v>0.28906482631788782</v>
      </c>
      <c r="D11" s="2">
        <f>B12/B11</f>
        <v>1.5849625007211563</v>
      </c>
    </row>
    <row r="12" spans="1:6">
      <c r="A12" s="2">
        <f>A11+1</f>
        <v>2</v>
      </c>
      <c r="B12" s="2">
        <f>LN(A12+1)</f>
        <v>1.0986122886681098</v>
      </c>
      <c r="C12" s="2">
        <f t="shared" ref="C12:C25" si="0">B12/$B$9</f>
        <v>0.45815690999132624</v>
      </c>
      <c r="D12" s="2">
        <f t="shared" ref="D12:D24" si="1">B13/B12</f>
        <v>1.2618595071429148</v>
      </c>
    </row>
    <row r="13" spans="1:6">
      <c r="A13" s="2">
        <f t="shared" ref="A13:A25" si="2">A12+1</f>
        <v>3</v>
      </c>
      <c r="B13" s="2">
        <f t="shared" ref="B13:B25" si="3">LN(A13+1)</f>
        <v>1.3862943611198906</v>
      </c>
      <c r="C13" s="2">
        <f t="shared" si="0"/>
        <v>0.57812965263577565</v>
      </c>
      <c r="D13" s="2">
        <f t="shared" si="1"/>
        <v>1.1609640474436811</v>
      </c>
    </row>
    <row r="14" spans="1:6">
      <c r="A14" s="2">
        <f t="shared" si="2"/>
        <v>4</v>
      </c>
      <c r="B14" s="2">
        <f t="shared" si="3"/>
        <v>1.6094379124341003</v>
      </c>
      <c r="C14" s="2">
        <f t="shared" si="0"/>
        <v>0.67118774147123961</v>
      </c>
      <c r="D14" s="2">
        <f t="shared" si="1"/>
        <v>1.1132827525593785</v>
      </c>
    </row>
    <row r="15" spans="1:6">
      <c r="A15" s="2">
        <f t="shared" si="2"/>
        <v>5</v>
      </c>
      <c r="B15" s="2">
        <f t="shared" si="3"/>
        <v>1.791759469228055</v>
      </c>
      <c r="C15" s="2">
        <f t="shared" si="0"/>
        <v>0.74722173630921407</v>
      </c>
      <c r="D15" s="2">
        <f t="shared" si="1"/>
        <v>1.0860331325016919</v>
      </c>
    </row>
    <row r="16" spans="1:6">
      <c r="A16" s="2">
        <f t="shared" si="2"/>
        <v>6</v>
      </c>
      <c r="B16" s="2">
        <f t="shared" si="3"/>
        <v>1.9459101490553132</v>
      </c>
      <c r="C16" s="2">
        <f t="shared" si="0"/>
        <v>0.81150756295724891</v>
      </c>
      <c r="D16" s="2">
        <f t="shared" si="1"/>
        <v>1.0686215613240664</v>
      </c>
    </row>
    <row r="17" spans="1:6">
      <c r="A17" s="2">
        <f t="shared" si="2"/>
        <v>7</v>
      </c>
      <c r="B17" s="2">
        <f t="shared" si="3"/>
        <v>2.0794415416798357</v>
      </c>
      <c r="C17" s="2">
        <f t="shared" si="0"/>
        <v>0.86719447895366342</v>
      </c>
      <c r="D17" s="2">
        <f t="shared" si="1"/>
        <v>1.0566416671474377</v>
      </c>
    </row>
    <row r="18" spans="1:6">
      <c r="A18" s="2">
        <f t="shared" si="2"/>
        <v>8</v>
      </c>
      <c r="B18" s="2">
        <f t="shared" si="3"/>
        <v>2.1972245773362196</v>
      </c>
      <c r="C18" s="2">
        <f t="shared" si="0"/>
        <v>0.91631381998265249</v>
      </c>
      <c r="D18" s="2">
        <f t="shared" si="1"/>
        <v>1.0479516371446924</v>
      </c>
    </row>
    <row r="19" spans="1:6">
      <c r="A19" s="2">
        <f t="shared" si="2"/>
        <v>9</v>
      </c>
      <c r="B19" s="2">
        <f t="shared" si="3"/>
        <v>2.3025850929940459</v>
      </c>
      <c r="C19" s="2">
        <f t="shared" si="0"/>
        <v>0.96025256778912749</v>
      </c>
      <c r="D19" s="2">
        <f t="shared" si="1"/>
        <v>1.0413926851582249</v>
      </c>
    </row>
    <row r="20" spans="1:6">
      <c r="A20" s="2">
        <f t="shared" si="2"/>
        <v>10</v>
      </c>
      <c r="B20" s="2">
        <f t="shared" si="3"/>
        <v>2.3978952727983707</v>
      </c>
      <c r="C20" s="2">
        <f t="shared" si="0"/>
        <v>1</v>
      </c>
      <c r="D20" s="2">
        <f t="shared" si="1"/>
        <v>1.0362865626271018</v>
      </c>
    </row>
    <row r="21" spans="1:6">
      <c r="A21" s="2">
        <f t="shared" si="2"/>
        <v>11</v>
      </c>
      <c r="B21" s="2">
        <f t="shared" si="3"/>
        <v>2.4849066497880004</v>
      </c>
      <c r="C21" s="2">
        <f t="shared" si="0"/>
        <v>1.0362865626271018</v>
      </c>
      <c r="D21" s="2">
        <f t="shared" si="1"/>
        <v>1.0322115551827129</v>
      </c>
    </row>
    <row r="22" spans="1:6">
      <c r="A22" s="2">
        <f t="shared" si="2"/>
        <v>12</v>
      </c>
      <c r="B22" s="2">
        <f t="shared" si="3"/>
        <v>2.5649493574615367</v>
      </c>
      <c r="C22" s="2">
        <f t="shared" si="0"/>
        <v>1.0696669644242687</v>
      </c>
      <c r="D22" s="2">
        <f t="shared" si="1"/>
        <v>1.0288925673866187</v>
      </c>
    </row>
    <row r="23" spans="1:6">
      <c r="A23" s="2">
        <f t="shared" si="2"/>
        <v>13</v>
      </c>
      <c r="B23" s="2">
        <f t="shared" si="3"/>
        <v>2.6390573296152584</v>
      </c>
      <c r="C23" s="2">
        <f t="shared" si="0"/>
        <v>1.1005723892751367</v>
      </c>
      <c r="D23" s="2">
        <f t="shared" si="1"/>
        <v>1.0261429983777617</v>
      </c>
    </row>
    <row r="24" spans="1:6">
      <c r="A24" s="2">
        <f t="shared" si="2"/>
        <v>14</v>
      </c>
      <c r="B24" s="2">
        <f t="shared" si="3"/>
        <v>2.7080502011022101</v>
      </c>
      <c r="C24" s="2">
        <f t="shared" si="0"/>
        <v>1.1293446514625658</v>
      </c>
      <c r="D24" s="2">
        <f t="shared" si="1"/>
        <v>1.023832099239262</v>
      </c>
    </row>
    <row r="25" spans="1:6">
      <c r="A25" s="2">
        <f t="shared" si="2"/>
        <v>15</v>
      </c>
      <c r="B25" s="2">
        <f t="shared" si="3"/>
        <v>2.7725887222397811</v>
      </c>
      <c r="C25" s="2">
        <f t="shared" si="0"/>
        <v>1.1562593052715513</v>
      </c>
    </row>
    <row r="27" spans="1:6">
      <c r="F27" s="2" t="s">
        <v>15</v>
      </c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W60"/>
  <sheetViews>
    <sheetView workbookViewId="0"/>
  </sheetViews>
  <sheetFormatPr defaultRowHeight="13.5"/>
  <cols>
    <col min="1" max="1" width="9" style="2"/>
    <col min="2" max="11" width="9" style="37"/>
    <col min="12" max="13" width="9" style="2"/>
    <col min="14" max="23" width="9" style="42"/>
    <col min="24" max="16384" width="9" style="2"/>
  </cols>
  <sheetData>
    <row r="1" spans="1:6" s="2" customFormat="1"/>
    <row r="2" spans="1:6" s="2" customFormat="1">
      <c r="A2" s="2" t="s">
        <v>17</v>
      </c>
    </row>
    <row r="3" spans="1:6" s="2" customFormat="1">
      <c r="A3" s="2" t="s">
        <v>30</v>
      </c>
    </row>
    <row r="4" spans="1:6" s="2" customFormat="1">
      <c r="A4" s="2" t="s">
        <v>32</v>
      </c>
    </row>
    <row r="5" spans="1:6" s="2" customFormat="1"/>
    <row r="6" spans="1:6" s="2" customFormat="1"/>
    <row r="7" spans="1:6" s="2" customFormat="1"/>
    <row r="8" spans="1:6" s="2" customFormat="1">
      <c r="A8" s="2" t="s">
        <v>33</v>
      </c>
    </row>
    <row r="9" spans="1:6" s="2" customFormat="1">
      <c r="A9" s="2" t="s">
        <v>51</v>
      </c>
    </row>
    <row r="10" spans="1:6" s="2" customFormat="1">
      <c r="A10" s="2" t="s">
        <v>52</v>
      </c>
    </row>
    <row r="11" spans="1:6" s="2" customFormat="1"/>
    <row r="12" spans="1:6" s="2" customFormat="1">
      <c r="A12" s="2" t="s">
        <v>0</v>
      </c>
      <c r="D12" s="2" t="s">
        <v>41</v>
      </c>
      <c r="E12" s="2" t="s">
        <v>36</v>
      </c>
    </row>
    <row r="13" spans="1:6" s="2" customFormat="1">
      <c r="A13" s="16" t="s">
        <v>11</v>
      </c>
      <c r="B13" s="16" t="s">
        <v>12</v>
      </c>
      <c r="C13" s="16" t="s">
        <v>34</v>
      </c>
      <c r="D13" s="16" t="s">
        <v>39</v>
      </c>
      <c r="E13" s="10" t="s">
        <v>35</v>
      </c>
      <c r="F13" s="10" t="s">
        <v>35</v>
      </c>
    </row>
    <row r="14" spans="1:6" s="2" customFormat="1">
      <c r="A14" s="16" t="s">
        <v>1</v>
      </c>
      <c r="B14" s="16" t="s">
        <v>2</v>
      </c>
      <c r="C14" s="16" t="s">
        <v>3</v>
      </c>
      <c r="D14" s="16" t="s">
        <v>38</v>
      </c>
      <c r="E14" s="10" t="s">
        <v>1</v>
      </c>
      <c r="F14" s="10" t="s">
        <v>40</v>
      </c>
    </row>
    <row r="15" spans="1:6" s="2" customFormat="1">
      <c r="A15" s="13">
        <v>20</v>
      </c>
      <c r="B15" s="13">
        <v>1</v>
      </c>
      <c r="C15" s="13">
        <v>2</v>
      </c>
      <c r="D15" s="13">
        <v>0.5</v>
      </c>
      <c r="E15" s="13">
        <f>A15</f>
        <v>20</v>
      </c>
      <c r="F15" s="13">
        <f>B15+(C15+B15+C15)*D15</f>
        <v>3.5</v>
      </c>
    </row>
    <row r="16" spans="1:6" s="2" customFormat="1"/>
    <row r="17" spans="1:23">
      <c r="B17" s="2"/>
      <c r="C17" s="2"/>
      <c r="D17" s="2"/>
      <c r="E17" s="2"/>
      <c r="F17" s="2"/>
      <c r="G17" s="2"/>
      <c r="H17" s="2"/>
      <c r="I17" s="2"/>
      <c r="J17" s="2"/>
      <c r="K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>
      <c r="B18" s="2"/>
      <c r="C18" s="2"/>
      <c r="D18" s="2"/>
      <c r="E18" s="2"/>
      <c r="F18" s="2"/>
      <c r="G18" s="2"/>
      <c r="H18" s="2"/>
      <c r="I18" s="2"/>
      <c r="J18" s="2"/>
      <c r="K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>
      <c r="A19" s="2" t="s">
        <v>49</v>
      </c>
      <c r="B19" s="2"/>
      <c r="C19" s="2"/>
      <c r="D19" s="2"/>
      <c r="E19" s="2"/>
      <c r="F19" s="2"/>
      <c r="G19" s="2"/>
      <c r="H19" s="2"/>
      <c r="I19" s="2"/>
      <c r="J19" s="2"/>
      <c r="K19" s="2"/>
      <c r="M19" s="2" t="s">
        <v>48</v>
      </c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>
      <c r="B20" s="2"/>
      <c r="C20" s="2"/>
      <c r="D20" s="2"/>
      <c r="E20" s="2"/>
      <c r="F20" s="2"/>
      <c r="G20" s="2"/>
      <c r="H20" s="2"/>
      <c r="I20" s="2"/>
      <c r="J20" s="2"/>
      <c r="K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>
      <c r="A21" s="2" t="s">
        <v>50</v>
      </c>
      <c r="B21" s="2"/>
      <c r="C21" s="2"/>
      <c r="D21" s="2"/>
      <c r="E21" s="2"/>
      <c r="F21" s="2"/>
      <c r="G21" s="2"/>
      <c r="H21" s="2"/>
      <c r="I21" s="2"/>
      <c r="J21" s="2"/>
      <c r="K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>
      <c r="A22" s="23"/>
      <c r="B22" s="27" t="s">
        <v>47</v>
      </c>
      <c r="C22" s="28"/>
      <c r="D22" s="28"/>
      <c r="E22" s="28"/>
      <c r="F22" s="28"/>
      <c r="G22" s="28"/>
      <c r="H22" s="28"/>
      <c r="I22" s="28"/>
      <c r="J22" s="28"/>
      <c r="K22" s="29"/>
      <c r="M22" s="23"/>
      <c r="N22" s="27" t="s">
        <v>47</v>
      </c>
      <c r="O22" s="28"/>
      <c r="P22" s="28"/>
      <c r="Q22" s="28"/>
      <c r="R22" s="28"/>
      <c r="S22" s="28"/>
      <c r="T22" s="28"/>
      <c r="U22" s="28"/>
      <c r="V22" s="28"/>
      <c r="W22" s="29"/>
    </row>
    <row r="23" spans="1:23">
      <c r="A23" s="23" t="s">
        <v>37</v>
      </c>
      <c r="B23" s="30">
        <v>1</v>
      </c>
      <c r="C23" s="30">
        <f>B23+1</f>
        <v>2</v>
      </c>
      <c r="D23" s="30">
        <f t="shared" ref="D23:K23" si="0">C23+1</f>
        <v>3</v>
      </c>
      <c r="E23" s="30">
        <f t="shared" si="0"/>
        <v>4</v>
      </c>
      <c r="F23" s="30">
        <f t="shared" si="0"/>
        <v>5</v>
      </c>
      <c r="G23" s="30">
        <f t="shared" si="0"/>
        <v>6</v>
      </c>
      <c r="H23" s="30">
        <f t="shared" si="0"/>
        <v>7</v>
      </c>
      <c r="I23" s="30">
        <f t="shared" si="0"/>
        <v>8</v>
      </c>
      <c r="J23" s="30">
        <f t="shared" si="0"/>
        <v>9</v>
      </c>
      <c r="K23" s="30">
        <f t="shared" si="0"/>
        <v>10</v>
      </c>
      <c r="M23" s="23" t="s">
        <v>37</v>
      </c>
      <c r="N23" s="30">
        <f>B23</f>
        <v>1</v>
      </c>
      <c r="O23" s="30">
        <f t="shared" ref="O23:W23" si="1">C23</f>
        <v>2</v>
      </c>
      <c r="P23" s="30">
        <f t="shared" si="1"/>
        <v>3</v>
      </c>
      <c r="Q23" s="30">
        <f t="shared" si="1"/>
        <v>4</v>
      </c>
      <c r="R23" s="30">
        <f t="shared" si="1"/>
        <v>5</v>
      </c>
      <c r="S23" s="30">
        <f t="shared" si="1"/>
        <v>6</v>
      </c>
      <c r="T23" s="30">
        <f t="shared" si="1"/>
        <v>7</v>
      </c>
      <c r="U23" s="30">
        <f t="shared" si="1"/>
        <v>8</v>
      </c>
      <c r="V23" s="30">
        <f t="shared" si="1"/>
        <v>9</v>
      </c>
      <c r="W23" s="30">
        <f t="shared" si="1"/>
        <v>10</v>
      </c>
    </row>
    <row r="24" spans="1:23">
      <c r="A24" s="30">
        <f>1</f>
        <v>1</v>
      </c>
      <c r="B24" s="36">
        <f t="shared" ref="B24:K33" si="2">B$23*$F$15*($A24-1)</f>
        <v>0</v>
      </c>
      <c r="C24" s="36">
        <f t="shared" si="2"/>
        <v>0</v>
      </c>
      <c r="D24" s="36">
        <f t="shared" si="2"/>
        <v>0</v>
      </c>
      <c r="E24" s="36">
        <f t="shared" si="2"/>
        <v>0</v>
      </c>
      <c r="F24" s="36">
        <f t="shared" si="2"/>
        <v>0</v>
      </c>
      <c r="G24" s="36">
        <f t="shared" si="2"/>
        <v>0</v>
      </c>
      <c r="H24" s="36">
        <f t="shared" si="2"/>
        <v>0</v>
      </c>
      <c r="I24" s="36">
        <f t="shared" si="2"/>
        <v>0</v>
      </c>
      <c r="J24" s="36">
        <f t="shared" si="2"/>
        <v>0</v>
      </c>
      <c r="K24" s="36">
        <f t="shared" si="2"/>
        <v>0</v>
      </c>
      <c r="M24" s="30">
        <f>A24</f>
        <v>1</v>
      </c>
      <c r="N24" s="40">
        <f t="shared" ref="N24:N53" si="3">B24/(B24+N$23*$E$15)</f>
        <v>0</v>
      </c>
      <c r="O24" s="40">
        <f t="shared" ref="O24:O53" si="4">C24/(C24+O$23*$E$15)</f>
        <v>0</v>
      </c>
      <c r="P24" s="40">
        <f t="shared" ref="P24:P53" si="5">D24/(D24+P$23*$E$15)</f>
        <v>0</v>
      </c>
      <c r="Q24" s="40">
        <f t="shared" ref="Q24:Q53" si="6">E24/(E24+Q$23*$E$15)</f>
        <v>0</v>
      </c>
      <c r="R24" s="40">
        <f t="shared" ref="R24:R53" si="7">F24/(F24+R$23*$E$15)</f>
        <v>0</v>
      </c>
      <c r="S24" s="40">
        <f t="shared" ref="S24:S53" si="8">G24/(G24+S$23*$E$15)</f>
        <v>0</v>
      </c>
      <c r="T24" s="40">
        <f t="shared" ref="T24:T53" si="9">H24/(H24+T$23*$E$15)</f>
        <v>0</v>
      </c>
      <c r="U24" s="40">
        <f t="shared" ref="U24:U53" si="10">I24/(I24+U$23*$E$15)</f>
        <v>0</v>
      </c>
      <c r="V24" s="40">
        <f t="shared" ref="V24:V53" si="11">J24/(J24+V$23*$E$15)</f>
        <v>0</v>
      </c>
      <c r="W24" s="40">
        <f t="shared" ref="W24:W53" si="12">K24/(K24+W$23*$E$15)</f>
        <v>0</v>
      </c>
    </row>
    <row r="25" spans="1:23">
      <c r="A25" s="30">
        <f>A24+1</f>
        <v>2</v>
      </c>
      <c r="B25" s="36">
        <f t="shared" si="2"/>
        <v>3.5</v>
      </c>
      <c r="C25" s="36">
        <f t="shared" si="2"/>
        <v>7</v>
      </c>
      <c r="D25" s="36">
        <f t="shared" si="2"/>
        <v>10.5</v>
      </c>
      <c r="E25" s="36">
        <f t="shared" si="2"/>
        <v>14</v>
      </c>
      <c r="F25" s="36">
        <f t="shared" si="2"/>
        <v>17.5</v>
      </c>
      <c r="G25" s="36">
        <f t="shared" si="2"/>
        <v>21</v>
      </c>
      <c r="H25" s="36">
        <f t="shared" si="2"/>
        <v>24.5</v>
      </c>
      <c r="I25" s="36">
        <f t="shared" si="2"/>
        <v>28</v>
      </c>
      <c r="J25" s="36">
        <f t="shared" si="2"/>
        <v>31.5</v>
      </c>
      <c r="K25" s="36">
        <f t="shared" si="2"/>
        <v>35</v>
      </c>
      <c r="M25" s="30">
        <f t="shared" ref="M25:M53" si="13">A25</f>
        <v>2</v>
      </c>
      <c r="N25" s="40">
        <f>B25/(B25+N$23*$E$15)</f>
        <v>0.14893617021276595</v>
      </c>
      <c r="O25" s="40">
        <f t="shared" si="4"/>
        <v>0.14893617021276595</v>
      </c>
      <c r="P25" s="40">
        <f t="shared" si="5"/>
        <v>0.14893617021276595</v>
      </c>
      <c r="Q25" s="40">
        <f t="shared" si="6"/>
        <v>0.14893617021276595</v>
      </c>
      <c r="R25" s="40">
        <f t="shared" si="7"/>
        <v>0.14893617021276595</v>
      </c>
      <c r="S25" s="40">
        <f t="shared" si="8"/>
        <v>0.14893617021276595</v>
      </c>
      <c r="T25" s="40">
        <f t="shared" si="9"/>
        <v>0.14893617021276595</v>
      </c>
      <c r="U25" s="40">
        <f t="shared" si="10"/>
        <v>0.14893617021276595</v>
      </c>
      <c r="V25" s="40">
        <f t="shared" si="11"/>
        <v>0.14893617021276595</v>
      </c>
      <c r="W25" s="40">
        <f t="shared" si="12"/>
        <v>0.14893617021276595</v>
      </c>
    </row>
    <row r="26" spans="1:23">
      <c r="A26" s="30">
        <f t="shared" ref="A26:A53" si="14">A25+1</f>
        <v>3</v>
      </c>
      <c r="B26" s="36">
        <f t="shared" si="2"/>
        <v>7</v>
      </c>
      <c r="C26" s="36">
        <f t="shared" si="2"/>
        <v>14</v>
      </c>
      <c r="D26" s="36">
        <f t="shared" si="2"/>
        <v>21</v>
      </c>
      <c r="E26" s="36">
        <f t="shared" si="2"/>
        <v>28</v>
      </c>
      <c r="F26" s="36">
        <f t="shared" si="2"/>
        <v>35</v>
      </c>
      <c r="G26" s="36">
        <f t="shared" si="2"/>
        <v>42</v>
      </c>
      <c r="H26" s="36">
        <f t="shared" si="2"/>
        <v>49</v>
      </c>
      <c r="I26" s="36">
        <f t="shared" si="2"/>
        <v>56</v>
      </c>
      <c r="J26" s="36">
        <f t="shared" si="2"/>
        <v>63</v>
      </c>
      <c r="K26" s="36">
        <f t="shared" si="2"/>
        <v>70</v>
      </c>
      <c r="M26" s="30">
        <f t="shared" si="13"/>
        <v>3</v>
      </c>
      <c r="N26" s="40">
        <f t="shared" si="3"/>
        <v>0.25925925925925924</v>
      </c>
      <c r="O26" s="40">
        <f t="shared" si="4"/>
        <v>0.25925925925925924</v>
      </c>
      <c r="P26" s="40">
        <f t="shared" si="5"/>
        <v>0.25925925925925924</v>
      </c>
      <c r="Q26" s="40">
        <f t="shared" si="6"/>
        <v>0.25925925925925924</v>
      </c>
      <c r="R26" s="40">
        <f t="shared" si="7"/>
        <v>0.25925925925925924</v>
      </c>
      <c r="S26" s="40">
        <f t="shared" si="8"/>
        <v>0.25925925925925924</v>
      </c>
      <c r="T26" s="40">
        <f t="shared" si="9"/>
        <v>0.25925925925925924</v>
      </c>
      <c r="U26" s="40">
        <f t="shared" si="10"/>
        <v>0.25925925925925924</v>
      </c>
      <c r="V26" s="40">
        <f t="shared" si="11"/>
        <v>0.25925925925925924</v>
      </c>
      <c r="W26" s="40">
        <f t="shared" si="12"/>
        <v>0.25925925925925924</v>
      </c>
    </row>
    <row r="27" spans="1:23">
      <c r="A27" s="30">
        <f t="shared" si="14"/>
        <v>4</v>
      </c>
      <c r="B27" s="36">
        <f t="shared" si="2"/>
        <v>10.5</v>
      </c>
      <c r="C27" s="36">
        <f t="shared" si="2"/>
        <v>21</v>
      </c>
      <c r="D27" s="36">
        <f t="shared" si="2"/>
        <v>31.5</v>
      </c>
      <c r="E27" s="36">
        <f t="shared" si="2"/>
        <v>42</v>
      </c>
      <c r="F27" s="36">
        <f t="shared" si="2"/>
        <v>52.5</v>
      </c>
      <c r="G27" s="36">
        <f t="shared" si="2"/>
        <v>63</v>
      </c>
      <c r="H27" s="36">
        <f t="shared" si="2"/>
        <v>73.5</v>
      </c>
      <c r="I27" s="36">
        <f t="shared" si="2"/>
        <v>84</v>
      </c>
      <c r="J27" s="36">
        <f t="shared" si="2"/>
        <v>94.5</v>
      </c>
      <c r="K27" s="36">
        <f t="shared" si="2"/>
        <v>105</v>
      </c>
      <c r="M27" s="30">
        <f t="shared" si="13"/>
        <v>4</v>
      </c>
      <c r="N27" s="40">
        <f t="shared" si="3"/>
        <v>0.34426229508196721</v>
      </c>
      <c r="O27" s="40">
        <f t="shared" si="4"/>
        <v>0.34426229508196721</v>
      </c>
      <c r="P27" s="40">
        <f t="shared" si="5"/>
        <v>0.34426229508196721</v>
      </c>
      <c r="Q27" s="40">
        <f t="shared" si="6"/>
        <v>0.34426229508196721</v>
      </c>
      <c r="R27" s="40">
        <f t="shared" si="7"/>
        <v>0.34426229508196721</v>
      </c>
      <c r="S27" s="40">
        <f t="shared" si="8"/>
        <v>0.34426229508196721</v>
      </c>
      <c r="T27" s="40">
        <f t="shared" si="9"/>
        <v>0.34426229508196721</v>
      </c>
      <c r="U27" s="40">
        <f t="shared" si="10"/>
        <v>0.34426229508196721</v>
      </c>
      <c r="V27" s="40">
        <f t="shared" si="11"/>
        <v>0.34426229508196721</v>
      </c>
      <c r="W27" s="40">
        <f t="shared" si="12"/>
        <v>0.34426229508196721</v>
      </c>
    </row>
    <row r="28" spans="1:23">
      <c r="A28" s="30">
        <f t="shared" si="14"/>
        <v>5</v>
      </c>
      <c r="B28" s="36">
        <f t="shared" si="2"/>
        <v>14</v>
      </c>
      <c r="C28" s="36">
        <f t="shared" si="2"/>
        <v>28</v>
      </c>
      <c r="D28" s="36">
        <f t="shared" si="2"/>
        <v>42</v>
      </c>
      <c r="E28" s="36">
        <f t="shared" si="2"/>
        <v>56</v>
      </c>
      <c r="F28" s="36">
        <f t="shared" si="2"/>
        <v>70</v>
      </c>
      <c r="G28" s="36">
        <f t="shared" si="2"/>
        <v>84</v>
      </c>
      <c r="H28" s="36">
        <f t="shared" si="2"/>
        <v>98</v>
      </c>
      <c r="I28" s="36">
        <f t="shared" si="2"/>
        <v>112</v>
      </c>
      <c r="J28" s="36">
        <f t="shared" si="2"/>
        <v>126</v>
      </c>
      <c r="K28" s="36">
        <f t="shared" si="2"/>
        <v>140</v>
      </c>
      <c r="M28" s="30">
        <f t="shared" si="13"/>
        <v>5</v>
      </c>
      <c r="N28" s="40">
        <f t="shared" si="3"/>
        <v>0.41176470588235292</v>
      </c>
      <c r="O28" s="40">
        <f t="shared" si="4"/>
        <v>0.41176470588235292</v>
      </c>
      <c r="P28" s="40">
        <f t="shared" si="5"/>
        <v>0.41176470588235292</v>
      </c>
      <c r="Q28" s="40">
        <f t="shared" si="6"/>
        <v>0.41176470588235292</v>
      </c>
      <c r="R28" s="40">
        <f t="shared" si="7"/>
        <v>0.41176470588235292</v>
      </c>
      <c r="S28" s="40">
        <f t="shared" si="8"/>
        <v>0.41176470588235292</v>
      </c>
      <c r="T28" s="40">
        <f t="shared" si="9"/>
        <v>0.41176470588235292</v>
      </c>
      <c r="U28" s="40">
        <f t="shared" si="10"/>
        <v>0.41176470588235292</v>
      </c>
      <c r="V28" s="40">
        <f t="shared" si="11"/>
        <v>0.41176470588235292</v>
      </c>
      <c r="W28" s="40">
        <f t="shared" si="12"/>
        <v>0.41176470588235292</v>
      </c>
    </row>
    <row r="29" spans="1:23">
      <c r="A29" s="30">
        <f t="shared" si="14"/>
        <v>6</v>
      </c>
      <c r="B29" s="36">
        <f t="shared" si="2"/>
        <v>17.5</v>
      </c>
      <c r="C29" s="36">
        <f t="shared" si="2"/>
        <v>35</v>
      </c>
      <c r="D29" s="36">
        <f t="shared" si="2"/>
        <v>52.5</v>
      </c>
      <c r="E29" s="36">
        <f t="shared" si="2"/>
        <v>70</v>
      </c>
      <c r="F29" s="36">
        <f t="shared" si="2"/>
        <v>87.5</v>
      </c>
      <c r="G29" s="36">
        <f t="shared" si="2"/>
        <v>105</v>
      </c>
      <c r="H29" s="36">
        <f t="shared" si="2"/>
        <v>122.5</v>
      </c>
      <c r="I29" s="36">
        <f t="shared" si="2"/>
        <v>140</v>
      </c>
      <c r="J29" s="36">
        <f t="shared" si="2"/>
        <v>157.5</v>
      </c>
      <c r="K29" s="36">
        <f t="shared" si="2"/>
        <v>175</v>
      </c>
      <c r="M29" s="30">
        <f t="shared" si="13"/>
        <v>6</v>
      </c>
      <c r="N29" s="40">
        <f t="shared" si="3"/>
        <v>0.46666666666666667</v>
      </c>
      <c r="O29" s="40">
        <f t="shared" si="4"/>
        <v>0.46666666666666667</v>
      </c>
      <c r="P29" s="40">
        <f t="shared" si="5"/>
        <v>0.46666666666666667</v>
      </c>
      <c r="Q29" s="40">
        <f t="shared" si="6"/>
        <v>0.46666666666666667</v>
      </c>
      <c r="R29" s="40">
        <f t="shared" si="7"/>
        <v>0.46666666666666667</v>
      </c>
      <c r="S29" s="40">
        <f t="shared" si="8"/>
        <v>0.46666666666666667</v>
      </c>
      <c r="T29" s="40">
        <f t="shared" si="9"/>
        <v>0.46666666666666667</v>
      </c>
      <c r="U29" s="40">
        <f t="shared" si="10"/>
        <v>0.46666666666666667</v>
      </c>
      <c r="V29" s="40">
        <f t="shared" si="11"/>
        <v>0.46666666666666667</v>
      </c>
      <c r="W29" s="40">
        <f t="shared" si="12"/>
        <v>0.46666666666666667</v>
      </c>
    </row>
    <row r="30" spans="1:23">
      <c r="A30" s="30">
        <f t="shared" si="14"/>
        <v>7</v>
      </c>
      <c r="B30" s="36">
        <f t="shared" si="2"/>
        <v>21</v>
      </c>
      <c r="C30" s="36">
        <f t="shared" si="2"/>
        <v>42</v>
      </c>
      <c r="D30" s="36">
        <f t="shared" si="2"/>
        <v>63</v>
      </c>
      <c r="E30" s="36">
        <f t="shared" si="2"/>
        <v>84</v>
      </c>
      <c r="F30" s="36">
        <f t="shared" si="2"/>
        <v>105</v>
      </c>
      <c r="G30" s="36">
        <f t="shared" si="2"/>
        <v>126</v>
      </c>
      <c r="H30" s="36">
        <f t="shared" si="2"/>
        <v>147</v>
      </c>
      <c r="I30" s="36">
        <f t="shared" si="2"/>
        <v>168</v>
      </c>
      <c r="J30" s="36">
        <f t="shared" si="2"/>
        <v>189</v>
      </c>
      <c r="K30" s="36">
        <f t="shared" si="2"/>
        <v>210</v>
      </c>
      <c r="M30" s="30">
        <f t="shared" si="13"/>
        <v>7</v>
      </c>
      <c r="N30" s="40">
        <f t="shared" si="3"/>
        <v>0.51219512195121952</v>
      </c>
      <c r="O30" s="40">
        <f t="shared" si="4"/>
        <v>0.51219512195121952</v>
      </c>
      <c r="P30" s="40">
        <f t="shared" si="5"/>
        <v>0.51219512195121952</v>
      </c>
      <c r="Q30" s="40">
        <f t="shared" si="6"/>
        <v>0.51219512195121952</v>
      </c>
      <c r="R30" s="40">
        <f t="shared" si="7"/>
        <v>0.51219512195121952</v>
      </c>
      <c r="S30" s="40">
        <f t="shared" si="8"/>
        <v>0.51219512195121952</v>
      </c>
      <c r="T30" s="40">
        <f t="shared" si="9"/>
        <v>0.51219512195121952</v>
      </c>
      <c r="U30" s="40">
        <f t="shared" si="10"/>
        <v>0.51219512195121952</v>
      </c>
      <c r="V30" s="40">
        <f t="shared" si="11"/>
        <v>0.51219512195121952</v>
      </c>
      <c r="W30" s="40">
        <f t="shared" si="12"/>
        <v>0.51219512195121952</v>
      </c>
    </row>
    <row r="31" spans="1:23">
      <c r="A31" s="30">
        <f t="shared" si="14"/>
        <v>8</v>
      </c>
      <c r="B31" s="36">
        <f t="shared" si="2"/>
        <v>24.5</v>
      </c>
      <c r="C31" s="36">
        <f t="shared" si="2"/>
        <v>49</v>
      </c>
      <c r="D31" s="36">
        <f t="shared" si="2"/>
        <v>73.5</v>
      </c>
      <c r="E31" s="36">
        <f t="shared" si="2"/>
        <v>98</v>
      </c>
      <c r="F31" s="36">
        <f t="shared" si="2"/>
        <v>122.5</v>
      </c>
      <c r="G31" s="36">
        <f t="shared" si="2"/>
        <v>147</v>
      </c>
      <c r="H31" s="36">
        <f t="shared" si="2"/>
        <v>171.5</v>
      </c>
      <c r="I31" s="36">
        <f t="shared" si="2"/>
        <v>196</v>
      </c>
      <c r="J31" s="36">
        <f t="shared" si="2"/>
        <v>220.5</v>
      </c>
      <c r="K31" s="36">
        <f t="shared" si="2"/>
        <v>245</v>
      </c>
      <c r="M31" s="30">
        <f t="shared" si="13"/>
        <v>8</v>
      </c>
      <c r="N31" s="40">
        <f t="shared" si="3"/>
        <v>0.550561797752809</v>
      </c>
      <c r="O31" s="40">
        <f t="shared" si="4"/>
        <v>0.550561797752809</v>
      </c>
      <c r="P31" s="40">
        <f t="shared" si="5"/>
        <v>0.550561797752809</v>
      </c>
      <c r="Q31" s="40">
        <f t="shared" si="6"/>
        <v>0.550561797752809</v>
      </c>
      <c r="R31" s="40">
        <f t="shared" si="7"/>
        <v>0.550561797752809</v>
      </c>
      <c r="S31" s="40">
        <f t="shared" si="8"/>
        <v>0.550561797752809</v>
      </c>
      <c r="T31" s="40">
        <f t="shared" si="9"/>
        <v>0.550561797752809</v>
      </c>
      <c r="U31" s="40">
        <f t="shared" si="10"/>
        <v>0.550561797752809</v>
      </c>
      <c r="V31" s="40">
        <f t="shared" si="11"/>
        <v>0.550561797752809</v>
      </c>
      <c r="W31" s="40">
        <f t="shared" si="12"/>
        <v>0.550561797752809</v>
      </c>
    </row>
    <row r="32" spans="1:23">
      <c r="A32" s="30">
        <f t="shared" si="14"/>
        <v>9</v>
      </c>
      <c r="B32" s="36">
        <f t="shared" si="2"/>
        <v>28</v>
      </c>
      <c r="C32" s="36">
        <f t="shared" si="2"/>
        <v>56</v>
      </c>
      <c r="D32" s="36">
        <f t="shared" si="2"/>
        <v>84</v>
      </c>
      <c r="E32" s="36">
        <f t="shared" si="2"/>
        <v>112</v>
      </c>
      <c r="F32" s="36">
        <f t="shared" si="2"/>
        <v>140</v>
      </c>
      <c r="G32" s="36">
        <f t="shared" si="2"/>
        <v>168</v>
      </c>
      <c r="H32" s="36">
        <f t="shared" si="2"/>
        <v>196</v>
      </c>
      <c r="I32" s="36">
        <f t="shared" si="2"/>
        <v>224</v>
      </c>
      <c r="J32" s="36">
        <f t="shared" si="2"/>
        <v>252</v>
      </c>
      <c r="K32" s="36">
        <f t="shared" si="2"/>
        <v>280</v>
      </c>
      <c r="M32" s="30">
        <f t="shared" si="13"/>
        <v>9</v>
      </c>
      <c r="N32" s="40">
        <f t="shared" si="3"/>
        <v>0.58333333333333337</v>
      </c>
      <c r="O32" s="40">
        <f t="shared" si="4"/>
        <v>0.58333333333333337</v>
      </c>
      <c r="P32" s="40">
        <f t="shared" si="5"/>
        <v>0.58333333333333337</v>
      </c>
      <c r="Q32" s="40">
        <f t="shared" si="6"/>
        <v>0.58333333333333337</v>
      </c>
      <c r="R32" s="40">
        <f t="shared" si="7"/>
        <v>0.58333333333333337</v>
      </c>
      <c r="S32" s="40">
        <f t="shared" si="8"/>
        <v>0.58333333333333337</v>
      </c>
      <c r="T32" s="40">
        <f t="shared" si="9"/>
        <v>0.58333333333333337</v>
      </c>
      <c r="U32" s="40">
        <f t="shared" si="10"/>
        <v>0.58333333333333337</v>
      </c>
      <c r="V32" s="40">
        <f t="shared" si="11"/>
        <v>0.58333333333333337</v>
      </c>
      <c r="W32" s="40">
        <f t="shared" si="12"/>
        <v>0.58333333333333337</v>
      </c>
    </row>
    <row r="33" spans="1:23">
      <c r="A33" s="30">
        <f t="shared" si="14"/>
        <v>10</v>
      </c>
      <c r="B33" s="36">
        <f t="shared" si="2"/>
        <v>31.5</v>
      </c>
      <c r="C33" s="36">
        <f t="shared" si="2"/>
        <v>63</v>
      </c>
      <c r="D33" s="36">
        <f t="shared" si="2"/>
        <v>94.5</v>
      </c>
      <c r="E33" s="36">
        <f t="shared" si="2"/>
        <v>126</v>
      </c>
      <c r="F33" s="36">
        <f t="shared" si="2"/>
        <v>157.5</v>
      </c>
      <c r="G33" s="36">
        <f t="shared" si="2"/>
        <v>189</v>
      </c>
      <c r="H33" s="36">
        <f t="shared" si="2"/>
        <v>220.5</v>
      </c>
      <c r="I33" s="36">
        <f t="shared" si="2"/>
        <v>252</v>
      </c>
      <c r="J33" s="36">
        <f t="shared" si="2"/>
        <v>283.5</v>
      </c>
      <c r="K33" s="36">
        <f t="shared" si="2"/>
        <v>315</v>
      </c>
      <c r="M33" s="30">
        <f t="shared" si="13"/>
        <v>10</v>
      </c>
      <c r="N33" s="40">
        <f t="shared" si="3"/>
        <v>0.61165048543689315</v>
      </c>
      <c r="O33" s="40">
        <f t="shared" si="4"/>
        <v>0.61165048543689315</v>
      </c>
      <c r="P33" s="40">
        <f t="shared" si="5"/>
        <v>0.61165048543689315</v>
      </c>
      <c r="Q33" s="40">
        <f t="shared" si="6"/>
        <v>0.61165048543689315</v>
      </c>
      <c r="R33" s="40">
        <f t="shared" si="7"/>
        <v>0.61165048543689315</v>
      </c>
      <c r="S33" s="40">
        <f t="shared" si="8"/>
        <v>0.61165048543689315</v>
      </c>
      <c r="T33" s="40">
        <f t="shared" si="9"/>
        <v>0.61165048543689315</v>
      </c>
      <c r="U33" s="40">
        <f t="shared" si="10"/>
        <v>0.61165048543689315</v>
      </c>
      <c r="V33" s="40">
        <f t="shared" si="11"/>
        <v>0.61165048543689315</v>
      </c>
      <c r="W33" s="40">
        <f t="shared" si="12"/>
        <v>0.61165048543689315</v>
      </c>
    </row>
    <row r="34" spans="1:23">
      <c r="A34" s="30">
        <f t="shared" si="14"/>
        <v>11</v>
      </c>
      <c r="B34" s="36">
        <f t="shared" ref="B34:K43" si="15">B$23*$F$15*($A34-1)</f>
        <v>35</v>
      </c>
      <c r="C34" s="36">
        <f t="shared" si="15"/>
        <v>70</v>
      </c>
      <c r="D34" s="36">
        <f t="shared" si="15"/>
        <v>105</v>
      </c>
      <c r="E34" s="36">
        <f t="shared" si="15"/>
        <v>140</v>
      </c>
      <c r="F34" s="36">
        <f t="shared" si="15"/>
        <v>175</v>
      </c>
      <c r="G34" s="36">
        <f t="shared" si="15"/>
        <v>210</v>
      </c>
      <c r="H34" s="36">
        <f t="shared" si="15"/>
        <v>245</v>
      </c>
      <c r="I34" s="36">
        <f t="shared" si="15"/>
        <v>280</v>
      </c>
      <c r="J34" s="36">
        <f t="shared" si="15"/>
        <v>315</v>
      </c>
      <c r="K34" s="36">
        <f t="shared" si="15"/>
        <v>350</v>
      </c>
      <c r="M34" s="30">
        <f t="shared" si="13"/>
        <v>11</v>
      </c>
      <c r="N34" s="40">
        <f t="shared" si="3"/>
        <v>0.63636363636363635</v>
      </c>
      <c r="O34" s="40">
        <f t="shared" si="4"/>
        <v>0.63636363636363635</v>
      </c>
      <c r="P34" s="40">
        <f t="shared" si="5"/>
        <v>0.63636363636363635</v>
      </c>
      <c r="Q34" s="40">
        <f t="shared" si="6"/>
        <v>0.63636363636363635</v>
      </c>
      <c r="R34" s="40">
        <f t="shared" si="7"/>
        <v>0.63636363636363635</v>
      </c>
      <c r="S34" s="40">
        <f t="shared" si="8"/>
        <v>0.63636363636363635</v>
      </c>
      <c r="T34" s="40">
        <f t="shared" si="9"/>
        <v>0.63636363636363635</v>
      </c>
      <c r="U34" s="40">
        <f t="shared" si="10"/>
        <v>0.63636363636363635</v>
      </c>
      <c r="V34" s="40">
        <f t="shared" si="11"/>
        <v>0.63636363636363635</v>
      </c>
      <c r="W34" s="40">
        <f t="shared" si="12"/>
        <v>0.63636363636363635</v>
      </c>
    </row>
    <row r="35" spans="1:23">
      <c r="A35" s="30">
        <f t="shared" si="14"/>
        <v>12</v>
      </c>
      <c r="B35" s="36">
        <f t="shared" si="15"/>
        <v>38.5</v>
      </c>
      <c r="C35" s="36">
        <f t="shared" si="15"/>
        <v>77</v>
      </c>
      <c r="D35" s="36">
        <f t="shared" si="15"/>
        <v>115.5</v>
      </c>
      <c r="E35" s="36">
        <f t="shared" si="15"/>
        <v>154</v>
      </c>
      <c r="F35" s="36">
        <f t="shared" si="15"/>
        <v>192.5</v>
      </c>
      <c r="G35" s="36">
        <f t="shared" si="15"/>
        <v>231</v>
      </c>
      <c r="H35" s="36">
        <f t="shared" si="15"/>
        <v>269.5</v>
      </c>
      <c r="I35" s="36">
        <f t="shared" si="15"/>
        <v>308</v>
      </c>
      <c r="J35" s="36">
        <f t="shared" si="15"/>
        <v>346.5</v>
      </c>
      <c r="K35" s="36">
        <f t="shared" si="15"/>
        <v>385</v>
      </c>
      <c r="M35" s="30">
        <f t="shared" si="13"/>
        <v>12</v>
      </c>
      <c r="N35" s="40">
        <f t="shared" si="3"/>
        <v>0.65811965811965811</v>
      </c>
      <c r="O35" s="40">
        <f t="shared" si="4"/>
        <v>0.65811965811965811</v>
      </c>
      <c r="P35" s="40">
        <f t="shared" si="5"/>
        <v>0.65811965811965811</v>
      </c>
      <c r="Q35" s="40">
        <f t="shared" si="6"/>
        <v>0.65811965811965811</v>
      </c>
      <c r="R35" s="40">
        <f t="shared" si="7"/>
        <v>0.65811965811965811</v>
      </c>
      <c r="S35" s="40">
        <f t="shared" si="8"/>
        <v>0.65811965811965811</v>
      </c>
      <c r="T35" s="40">
        <f t="shared" si="9"/>
        <v>0.65811965811965811</v>
      </c>
      <c r="U35" s="40">
        <f t="shared" si="10"/>
        <v>0.65811965811965811</v>
      </c>
      <c r="V35" s="40">
        <f t="shared" si="11"/>
        <v>0.65811965811965811</v>
      </c>
      <c r="W35" s="40">
        <f t="shared" si="12"/>
        <v>0.65811965811965811</v>
      </c>
    </row>
    <row r="36" spans="1:23">
      <c r="A36" s="30">
        <f t="shared" si="14"/>
        <v>13</v>
      </c>
      <c r="B36" s="36">
        <f t="shared" si="15"/>
        <v>42</v>
      </c>
      <c r="C36" s="36">
        <f t="shared" si="15"/>
        <v>84</v>
      </c>
      <c r="D36" s="36">
        <f t="shared" si="15"/>
        <v>126</v>
      </c>
      <c r="E36" s="36">
        <f t="shared" si="15"/>
        <v>168</v>
      </c>
      <c r="F36" s="36">
        <f t="shared" si="15"/>
        <v>210</v>
      </c>
      <c r="G36" s="36">
        <f t="shared" si="15"/>
        <v>252</v>
      </c>
      <c r="H36" s="36">
        <f t="shared" si="15"/>
        <v>294</v>
      </c>
      <c r="I36" s="36">
        <f t="shared" si="15"/>
        <v>336</v>
      </c>
      <c r="J36" s="36">
        <f t="shared" si="15"/>
        <v>378</v>
      </c>
      <c r="K36" s="36">
        <f t="shared" si="15"/>
        <v>420</v>
      </c>
      <c r="M36" s="30">
        <f t="shared" si="13"/>
        <v>13</v>
      </c>
      <c r="N36" s="40">
        <f t="shared" si="3"/>
        <v>0.67741935483870963</v>
      </c>
      <c r="O36" s="40">
        <f t="shared" si="4"/>
        <v>0.67741935483870963</v>
      </c>
      <c r="P36" s="40">
        <f t="shared" si="5"/>
        <v>0.67741935483870963</v>
      </c>
      <c r="Q36" s="40">
        <f t="shared" si="6"/>
        <v>0.67741935483870963</v>
      </c>
      <c r="R36" s="40">
        <f t="shared" si="7"/>
        <v>0.67741935483870963</v>
      </c>
      <c r="S36" s="40">
        <f t="shared" si="8"/>
        <v>0.67741935483870963</v>
      </c>
      <c r="T36" s="40">
        <f t="shared" si="9"/>
        <v>0.67741935483870963</v>
      </c>
      <c r="U36" s="40">
        <f t="shared" si="10"/>
        <v>0.67741935483870963</v>
      </c>
      <c r="V36" s="40">
        <f t="shared" si="11"/>
        <v>0.67741935483870963</v>
      </c>
      <c r="W36" s="40">
        <f t="shared" si="12"/>
        <v>0.67741935483870963</v>
      </c>
    </row>
    <row r="37" spans="1:23">
      <c r="A37" s="30">
        <f t="shared" si="14"/>
        <v>14</v>
      </c>
      <c r="B37" s="36">
        <f t="shared" si="15"/>
        <v>45.5</v>
      </c>
      <c r="C37" s="36">
        <f t="shared" si="15"/>
        <v>91</v>
      </c>
      <c r="D37" s="36">
        <f t="shared" si="15"/>
        <v>136.5</v>
      </c>
      <c r="E37" s="36">
        <f t="shared" si="15"/>
        <v>182</v>
      </c>
      <c r="F37" s="36">
        <f t="shared" si="15"/>
        <v>227.5</v>
      </c>
      <c r="G37" s="36">
        <f t="shared" si="15"/>
        <v>273</v>
      </c>
      <c r="H37" s="36">
        <f t="shared" si="15"/>
        <v>318.5</v>
      </c>
      <c r="I37" s="36">
        <f t="shared" si="15"/>
        <v>364</v>
      </c>
      <c r="J37" s="36">
        <f t="shared" si="15"/>
        <v>409.5</v>
      </c>
      <c r="K37" s="36">
        <f t="shared" si="15"/>
        <v>455</v>
      </c>
      <c r="M37" s="30">
        <f t="shared" si="13"/>
        <v>14</v>
      </c>
      <c r="N37" s="40">
        <f t="shared" si="3"/>
        <v>0.69465648854961837</v>
      </c>
      <c r="O37" s="40">
        <f t="shared" si="4"/>
        <v>0.69465648854961837</v>
      </c>
      <c r="P37" s="40">
        <f t="shared" si="5"/>
        <v>0.69465648854961837</v>
      </c>
      <c r="Q37" s="40">
        <f t="shared" si="6"/>
        <v>0.69465648854961837</v>
      </c>
      <c r="R37" s="40">
        <f t="shared" si="7"/>
        <v>0.69465648854961837</v>
      </c>
      <c r="S37" s="40">
        <f t="shared" si="8"/>
        <v>0.69465648854961837</v>
      </c>
      <c r="T37" s="40">
        <f t="shared" si="9"/>
        <v>0.69465648854961837</v>
      </c>
      <c r="U37" s="40">
        <f t="shared" si="10"/>
        <v>0.69465648854961837</v>
      </c>
      <c r="V37" s="40">
        <f t="shared" si="11"/>
        <v>0.69465648854961837</v>
      </c>
      <c r="W37" s="40">
        <f t="shared" si="12"/>
        <v>0.69465648854961837</v>
      </c>
    </row>
    <row r="38" spans="1:23">
      <c r="A38" s="30">
        <f t="shared" si="14"/>
        <v>15</v>
      </c>
      <c r="B38" s="36">
        <f t="shared" si="15"/>
        <v>49</v>
      </c>
      <c r="C38" s="36">
        <f t="shared" si="15"/>
        <v>98</v>
      </c>
      <c r="D38" s="36">
        <f t="shared" si="15"/>
        <v>147</v>
      </c>
      <c r="E38" s="36">
        <f t="shared" si="15"/>
        <v>196</v>
      </c>
      <c r="F38" s="36">
        <f t="shared" si="15"/>
        <v>245</v>
      </c>
      <c r="G38" s="36">
        <f t="shared" si="15"/>
        <v>294</v>
      </c>
      <c r="H38" s="36">
        <f t="shared" si="15"/>
        <v>343</v>
      </c>
      <c r="I38" s="36">
        <f t="shared" si="15"/>
        <v>392</v>
      </c>
      <c r="J38" s="36">
        <f t="shared" si="15"/>
        <v>441</v>
      </c>
      <c r="K38" s="36">
        <f t="shared" si="15"/>
        <v>490</v>
      </c>
      <c r="M38" s="30">
        <f t="shared" si="13"/>
        <v>15</v>
      </c>
      <c r="N38" s="40">
        <f t="shared" si="3"/>
        <v>0.71014492753623193</v>
      </c>
      <c r="O38" s="40">
        <f t="shared" si="4"/>
        <v>0.71014492753623193</v>
      </c>
      <c r="P38" s="40">
        <f t="shared" si="5"/>
        <v>0.71014492753623193</v>
      </c>
      <c r="Q38" s="40">
        <f t="shared" si="6"/>
        <v>0.71014492753623193</v>
      </c>
      <c r="R38" s="40">
        <f t="shared" si="7"/>
        <v>0.71014492753623193</v>
      </c>
      <c r="S38" s="40">
        <f t="shared" si="8"/>
        <v>0.71014492753623193</v>
      </c>
      <c r="T38" s="40">
        <f t="shared" si="9"/>
        <v>0.71014492753623193</v>
      </c>
      <c r="U38" s="40">
        <f t="shared" si="10"/>
        <v>0.71014492753623193</v>
      </c>
      <c r="V38" s="40">
        <f t="shared" si="11"/>
        <v>0.71014492753623193</v>
      </c>
      <c r="W38" s="40">
        <f t="shared" si="12"/>
        <v>0.71014492753623193</v>
      </c>
    </row>
    <row r="39" spans="1:23">
      <c r="A39" s="30">
        <f t="shared" si="14"/>
        <v>16</v>
      </c>
      <c r="B39" s="36">
        <f t="shared" si="15"/>
        <v>52.5</v>
      </c>
      <c r="C39" s="36">
        <f t="shared" si="15"/>
        <v>105</v>
      </c>
      <c r="D39" s="36">
        <f t="shared" si="15"/>
        <v>157.5</v>
      </c>
      <c r="E39" s="36">
        <f t="shared" si="15"/>
        <v>210</v>
      </c>
      <c r="F39" s="36">
        <f t="shared" si="15"/>
        <v>262.5</v>
      </c>
      <c r="G39" s="36">
        <f t="shared" si="15"/>
        <v>315</v>
      </c>
      <c r="H39" s="36">
        <f t="shared" si="15"/>
        <v>367.5</v>
      </c>
      <c r="I39" s="36">
        <f t="shared" si="15"/>
        <v>420</v>
      </c>
      <c r="J39" s="36">
        <f t="shared" si="15"/>
        <v>472.5</v>
      </c>
      <c r="K39" s="36">
        <f t="shared" si="15"/>
        <v>525</v>
      </c>
      <c r="M39" s="30">
        <f t="shared" si="13"/>
        <v>16</v>
      </c>
      <c r="N39" s="40">
        <f t="shared" si="3"/>
        <v>0.72413793103448276</v>
      </c>
      <c r="O39" s="40">
        <f t="shared" si="4"/>
        <v>0.72413793103448276</v>
      </c>
      <c r="P39" s="40">
        <f t="shared" si="5"/>
        <v>0.72413793103448276</v>
      </c>
      <c r="Q39" s="40">
        <f t="shared" si="6"/>
        <v>0.72413793103448276</v>
      </c>
      <c r="R39" s="40">
        <f t="shared" si="7"/>
        <v>0.72413793103448276</v>
      </c>
      <c r="S39" s="40">
        <f t="shared" si="8"/>
        <v>0.72413793103448276</v>
      </c>
      <c r="T39" s="40">
        <f t="shared" si="9"/>
        <v>0.72413793103448276</v>
      </c>
      <c r="U39" s="40">
        <f t="shared" si="10"/>
        <v>0.72413793103448276</v>
      </c>
      <c r="V39" s="40">
        <f t="shared" si="11"/>
        <v>0.72413793103448276</v>
      </c>
      <c r="W39" s="40">
        <f t="shared" si="12"/>
        <v>0.72413793103448276</v>
      </c>
    </row>
    <row r="40" spans="1:23">
      <c r="A40" s="30">
        <f t="shared" si="14"/>
        <v>17</v>
      </c>
      <c r="B40" s="36">
        <f t="shared" si="15"/>
        <v>56</v>
      </c>
      <c r="C40" s="36">
        <f t="shared" si="15"/>
        <v>112</v>
      </c>
      <c r="D40" s="36">
        <f t="shared" si="15"/>
        <v>168</v>
      </c>
      <c r="E40" s="36">
        <f t="shared" si="15"/>
        <v>224</v>
      </c>
      <c r="F40" s="36">
        <f t="shared" si="15"/>
        <v>280</v>
      </c>
      <c r="G40" s="36">
        <f t="shared" si="15"/>
        <v>336</v>
      </c>
      <c r="H40" s="36">
        <f t="shared" si="15"/>
        <v>392</v>
      </c>
      <c r="I40" s="36">
        <f t="shared" si="15"/>
        <v>448</v>
      </c>
      <c r="J40" s="36">
        <f t="shared" si="15"/>
        <v>504</v>
      </c>
      <c r="K40" s="36">
        <f t="shared" si="15"/>
        <v>560</v>
      </c>
      <c r="M40" s="30">
        <f t="shared" si="13"/>
        <v>17</v>
      </c>
      <c r="N40" s="40">
        <f t="shared" si="3"/>
        <v>0.73684210526315785</v>
      </c>
      <c r="O40" s="40">
        <f t="shared" si="4"/>
        <v>0.73684210526315785</v>
      </c>
      <c r="P40" s="40">
        <f t="shared" si="5"/>
        <v>0.73684210526315785</v>
      </c>
      <c r="Q40" s="40">
        <f t="shared" si="6"/>
        <v>0.73684210526315785</v>
      </c>
      <c r="R40" s="40">
        <f t="shared" si="7"/>
        <v>0.73684210526315785</v>
      </c>
      <c r="S40" s="40">
        <f t="shared" si="8"/>
        <v>0.73684210526315785</v>
      </c>
      <c r="T40" s="40">
        <f t="shared" si="9"/>
        <v>0.73684210526315785</v>
      </c>
      <c r="U40" s="40">
        <f t="shared" si="10"/>
        <v>0.73684210526315785</v>
      </c>
      <c r="V40" s="40">
        <f t="shared" si="11"/>
        <v>0.73684210526315785</v>
      </c>
      <c r="W40" s="40">
        <f t="shared" si="12"/>
        <v>0.73684210526315785</v>
      </c>
    </row>
    <row r="41" spans="1:23">
      <c r="A41" s="30">
        <f t="shared" si="14"/>
        <v>18</v>
      </c>
      <c r="B41" s="36">
        <f t="shared" si="15"/>
        <v>59.5</v>
      </c>
      <c r="C41" s="36">
        <f t="shared" si="15"/>
        <v>119</v>
      </c>
      <c r="D41" s="36">
        <f t="shared" si="15"/>
        <v>178.5</v>
      </c>
      <c r="E41" s="36">
        <f t="shared" si="15"/>
        <v>238</v>
      </c>
      <c r="F41" s="36">
        <f t="shared" si="15"/>
        <v>297.5</v>
      </c>
      <c r="G41" s="36">
        <f t="shared" si="15"/>
        <v>357</v>
      </c>
      <c r="H41" s="36">
        <f t="shared" si="15"/>
        <v>416.5</v>
      </c>
      <c r="I41" s="36">
        <f t="shared" si="15"/>
        <v>476</v>
      </c>
      <c r="J41" s="36">
        <f t="shared" si="15"/>
        <v>535.5</v>
      </c>
      <c r="K41" s="36">
        <f t="shared" si="15"/>
        <v>595</v>
      </c>
      <c r="M41" s="30">
        <f t="shared" si="13"/>
        <v>18</v>
      </c>
      <c r="N41" s="40">
        <f t="shared" si="3"/>
        <v>0.74842767295597479</v>
      </c>
      <c r="O41" s="40">
        <f t="shared" si="4"/>
        <v>0.74842767295597479</v>
      </c>
      <c r="P41" s="40">
        <f t="shared" si="5"/>
        <v>0.74842767295597479</v>
      </c>
      <c r="Q41" s="40">
        <f t="shared" si="6"/>
        <v>0.74842767295597479</v>
      </c>
      <c r="R41" s="40">
        <f t="shared" si="7"/>
        <v>0.74842767295597479</v>
      </c>
      <c r="S41" s="40">
        <f t="shared" si="8"/>
        <v>0.74842767295597479</v>
      </c>
      <c r="T41" s="40">
        <f t="shared" si="9"/>
        <v>0.74842767295597479</v>
      </c>
      <c r="U41" s="40">
        <f t="shared" si="10"/>
        <v>0.74842767295597479</v>
      </c>
      <c r="V41" s="40">
        <f t="shared" si="11"/>
        <v>0.74842767295597479</v>
      </c>
      <c r="W41" s="40">
        <f t="shared" si="12"/>
        <v>0.74842767295597479</v>
      </c>
    </row>
    <row r="42" spans="1:23">
      <c r="A42" s="30">
        <f t="shared" si="14"/>
        <v>19</v>
      </c>
      <c r="B42" s="36">
        <f t="shared" si="15"/>
        <v>63</v>
      </c>
      <c r="C42" s="36">
        <f t="shared" si="15"/>
        <v>126</v>
      </c>
      <c r="D42" s="36">
        <f t="shared" si="15"/>
        <v>189</v>
      </c>
      <c r="E42" s="36">
        <f t="shared" si="15"/>
        <v>252</v>
      </c>
      <c r="F42" s="36">
        <f t="shared" si="15"/>
        <v>315</v>
      </c>
      <c r="G42" s="36">
        <f t="shared" si="15"/>
        <v>378</v>
      </c>
      <c r="H42" s="36">
        <f t="shared" si="15"/>
        <v>441</v>
      </c>
      <c r="I42" s="36">
        <f t="shared" si="15"/>
        <v>504</v>
      </c>
      <c r="J42" s="36">
        <f t="shared" si="15"/>
        <v>567</v>
      </c>
      <c r="K42" s="36">
        <f t="shared" si="15"/>
        <v>630</v>
      </c>
      <c r="M42" s="30">
        <f t="shared" si="13"/>
        <v>19</v>
      </c>
      <c r="N42" s="40">
        <f t="shared" si="3"/>
        <v>0.75903614457831325</v>
      </c>
      <c r="O42" s="40">
        <f t="shared" si="4"/>
        <v>0.75903614457831325</v>
      </c>
      <c r="P42" s="40">
        <f t="shared" si="5"/>
        <v>0.75903614457831325</v>
      </c>
      <c r="Q42" s="40">
        <f t="shared" si="6"/>
        <v>0.75903614457831325</v>
      </c>
      <c r="R42" s="40">
        <f t="shared" si="7"/>
        <v>0.75903614457831325</v>
      </c>
      <c r="S42" s="40">
        <f t="shared" si="8"/>
        <v>0.75903614457831325</v>
      </c>
      <c r="T42" s="40">
        <f t="shared" si="9"/>
        <v>0.75903614457831325</v>
      </c>
      <c r="U42" s="40">
        <f t="shared" si="10"/>
        <v>0.75903614457831325</v>
      </c>
      <c r="V42" s="40">
        <f t="shared" si="11"/>
        <v>0.75903614457831325</v>
      </c>
      <c r="W42" s="40">
        <f t="shared" si="12"/>
        <v>0.75903614457831325</v>
      </c>
    </row>
    <row r="43" spans="1:23">
      <c r="A43" s="30">
        <f t="shared" si="14"/>
        <v>20</v>
      </c>
      <c r="B43" s="36">
        <f t="shared" si="15"/>
        <v>66.5</v>
      </c>
      <c r="C43" s="36">
        <f t="shared" si="15"/>
        <v>133</v>
      </c>
      <c r="D43" s="36">
        <f t="shared" si="15"/>
        <v>199.5</v>
      </c>
      <c r="E43" s="36">
        <f t="shared" si="15"/>
        <v>266</v>
      </c>
      <c r="F43" s="36">
        <f t="shared" si="15"/>
        <v>332.5</v>
      </c>
      <c r="G43" s="36">
        <f t="shared" si="15"/>
        <v>399</v>
      </c>
      <c r="H43" s="36">
        <f t="shared" si="15"/>
        <v>465.5</v>
      </c>
      <c r="I43" s="36">
        <f t="shared" si="15"/>
        <v>532</v>
      </c>
      <c r="J43" s="36">
        <f t="shared" si="15"/>
        <v>598.5</v>
      </c>
      <c r="K43" s="36">
        <f t="shared" si="15"/>
        <v>665</v>
      </c>
      <c r="M43" s="30">
        <f t="shared" si="13"/>
        <v>20</v>
      </c>
      <c r="N43" s="40">
        <f t="shared" si="3"/>
        <v>0.76878612716763006</v>
      </c>
      <c r="O43" s="40">
        <f t="shared" si="4"/>
        <v>0.76878612716763006</v>
      </c>
      <c r="P43" s="40">
        <f t="shared" si="5"/>
        <v>0.76878612716763006</v>
      </c>
      <c r="Q43" s="40">
        <f t="shared" si="6"/>
        <v>0.76878612716763006</v>
      </c>
      <c r="R43" s="40">
        <f t="shared" si="7"/>
        <v>0.76878612716763006</v>
      </c>
      <c r="S43" s="40">
        <f t="shared" si="8"/>
        <v>0.76878612716763006</v>
      </c>
      <c r="T43" s="40">
        <f t="shared" si="9"/>
        <v>0.76878612716763006</v>
      </c>
      <c r="U43" s="40">
        <f t="shared" si="10"/>
        <v>0.76878612716763006</v>
      </c>
      <c r="V43" s="40">
        <f t="shared" si="11"/>
        <v>0.76878612716763006</v>
      </c>
      <c r="W43" s="40">
        <f t="shared" si="12"/>
        <v>0.76878612716763006</v>
      </c>
    </row>
    <row r="44" spans="1:23">
      <c r="A44" s="30">
        <f t="shared" si="14"/>
        <v>21</v>
      </c>
      <c r="B44" s="36">
        <f t="shared" ref="B44:K53" si="16">B$23*$F$15*($A44-1)</f>
        <v>70</v>
      </c>
      <c r="C44" s="36">
        <f t="shared" si="16"/>
        <v>140</v>
      </c>
      <c r="D44" s="36">
        <f t="shared" si="16"/>
        <v>210</v>
      </c>
      <c r="E44" s="36">
        <f t="shared" si="16"/>
        <v>280</v>
      </c>
      <c r="F44" s="36">
        <f t="shared" si="16"/>
        <v>350</v>
      </c>
      <c r="G44" s="36">
        <f t="shared" si="16"/>
        <v>420</v>
      </c>
      <c r="H44" s="36">
        <f t="shared" si="16"/>
        <v>490</v>
      </c>
      <c r="I44" s="36">
        <f t="shared" si="16"/>
        <v>560</v>
      </c>
      <c r="J44" s="36">
        <f t="shared" si="16"/>
        <v>630</v>
      </c>
      <c r="K44" s="36">
        <f t="shared" si="16"/>
        <v>700</v>
      </c>
      <c r="M44" s="30">
        <f t="shared" si="13"/>
        <v>21</v>
      </c>
      <c r="N44" s="40">
        <f t="shared" si="3"/>
        <v>0.77777777777777779</v>
      </c>
      <c r="O44" s="40">
        <f t="shared" si="4"/>
        <v>0.77777777777777779</v>
      </c>
      <c r="P44" s="40">
        <f t="shared" si="5"/>
        <v>0.77777777777777779</v>
      </c>
      <c r="Q44" s="40">
        <f t="shared" si="6"/>
        <v>0.77777777777777779</v>
      </c>
      <c r="R44" s="40">
        <f t="shared" si="7"/>
        <v>0.77777777777777779</v>
      </c>
      <c r="S44" s="40">
        <f t="shared" si="8"/>
        <v>0.77777777777777779</v>
      </c>
      <c r="T44" s="40">
        <f t="shared" si="9"/>
        <v>0.77777777777777779</v>
      </c>
      <c r="U44" s="40">
        <f t="shared" si="10"/>
        <v>0.77777777777777779</v>
      </c>
      <c r="V44" s="40">
        <f t="shared" si="11"/>
        <v>0.77777777777777779</v>
      </c>
      <c r="W44" s="40">
        <f t="shared" si="12"/>
        <v>0.77777777777777779</v>
      </c>
    </row>
    <row r="45" spans="1:23">
      <c r="A45" s="30">
        <f t="shared" si="14"/>
        <v>22</v>
      </c>
      <c r="B45" s="36">
        <f t="shared" si="16"/>
        <v>73.5</v>
      </c>
      <c r="C45" s="36">
        <f t="shared" si="16"/>
        <v>147</v>
      </c>
      <c r="D45" s="36">
        <f t="shared" si="16"/>
        <v>220.5</v>
      </c>
      <c r="E45" s="36">
        <f t="shared" si="16"/>
        <v>294</v>
      </c>
      <c r="F45" s="36">
        <f t="shared" si="16"/>
        <v>367.5</v>
      </c>
      <c r="G45" s="36">
        <f t="shared" si="16"/>
        <v>441</v>
      </c>
      <c r="H45" s="36">
        <f t="shared" si="16"/>
        <v>514.5</v>
      </c>
      <c r="I45" s="36">
        <f t="shared" si="16"/>
        <v>588</v>
      </c>
      <c r="J45" s="36">
        <f t="shared" si="16"/>
        <v>661.5</v>
      </c>
      <c r="K45" s="36">
        <f t="shared" si="16"/>
        <v>735</v>
      </c>
      <c r="M45" s="30">
        <f t="shared" si="13"/>
        <v>22</v>
      </c>
      <c r="N45" s="40">
        <f t="shared" si="3"/>
        <v>0.78609625668449201</v>
      </c>
      <c r="O45" s="40">
        <f t="shared" si="4"/>
        <v>0.78609625668449201</v>
      </c>
      <c r="P45" s="40">
        <f t="shared" si="5"/>
        <v>0.78609625668449201</v>
      </c>
      <c r="Q45" s="40">
        <f t="shared" si="6"/>
        <v>0.78609625668449201</v>
      </c>
      <c r="R45" s="40">
        <f t="shared" si="7"/>
        <v>0.78609625668449201</v>
      </c>
      <c r="S45" s="40">
        <f t="shared" si="8"/>
        <v>0.78609625668449201</v>
      </c>
      <c r="T45" s="40">
        <f t="shared" si="9"/>
        <v>0.78609625668449201</v>
      </c>
      <c r="U45" s="40">
        <f t="shared" si="10"/>
        <v>0.78609625668449201</v>
      </c>
      <c r="V45" s="40">
        <f t="shared" si="11"/>
        <v>0.78609625668449201</v>
      </c>
      <c r="W45" s="40">
        <f t="shared" si="12"/>
        <v>0.78609625668449201</v>
      </c>
    </row>
    <row r="46" spans="1:23">
      <c r="A46" s="30">
        <f t="shared" si="14"/>
        <v>23</v>
      </c>
      <c r="B46" s="36">
        <f t="shared" si="16"/>
        <v>77</v>
      </c>
      <c r="C46" s="36">
        <f t="shared" si="16"/>
        <v>154</v>
      </c>
      <c r="D46" s="36">
        <f t="shared" si="16"/>
        <v>231</v>
      </c>
      <c r="E46" s="36">
        <f t="shared" si="16"/>
        <v>308</v>
      </c>
      <c r="F46" s="36">
        <f t="shared" si="16"/>
        <v>385</v>
      </c>
      <c r="G46" s="36">
        <f t="shared" si="16"/>
        <v>462</v>
      </c>
      <c r="H46" s="36">
        <f t="shared" si="16"/>
        <v>539</v>
      </c>
      <c r="I46" s="36">
        <f t="shared" si="16"/>
        <v>616</v>
      </c>
      <c r="J46" s="36">
        <f t="shared" si="16"/>
        <v>693</v>
      </c>
      <c r="K46" s="36">
        <f t="shared" si="16"/>
        <v>770</v>
      </c>
      <c r="M46" s="30">
        <f t="shared" si="13"/>
        <v>23</v>
      </c>
      <c r="N46" s="40">
        <f t="shared" si="3"/>
        <v>0.79381443298969068</v>
      </c>
      <c r="O46" s="40">
        <f t="shared" si="4"/>
        <v>0.79381443298969068</v>
      </c>
      <c r="P46" s="40">
        <f t="shared" si="5"/>
        <v>0.79381443298969068</v>
      </c>
      <c r="Q46" s="40">
        <f t="shared" si="6"/>
        <v>0.79381443298969068</v>
      </c>
      <c r="R46" s="40">
        <f t="shared" si="7"/>
        <v>0.79381443298969068</v>
      </c>
      <c r="S46" s="40">
        <f t="shared" si="8"/>
        <v>0.79381443298969068</v>
      </c>
      <c r="T46" s="40">
        <f t="shared" si="9"/>
        <v>0.79381443298969068</v>
      </c>
      <c r="U46" s="40">
        <f t="shared" si="10"/>
        <v>0.79381443298969068</v>
      </c>
      <c r="V46" s="40">
        <f t="shared" si="11"/>
        <v>0.79381443298969068</v>
      </c>
      <c r="W46" s="40">
        <f t="shared" si="12"/>
        <v>0.79381443298969068</v>
      </c>
    </row>
    <row r="47" spans="1:23">
      <c r="A47" s="30">
        <f t="shared" si="14"/>
        <v>24</v>
      </c>
      <c r="B47" s="36">
        <f t="shared" si="16"/>
        <v>80.5</v>
      </c>
      <c r="C47" s="36">
        <f t="shared" si="16"/>
        <v>161</v>
      </c>
      <c r="D47" s="36">
        <f t="shared" si="16"/>
        <v>241.5</v>
      </c>
      <c r="E47" s="36">
        <f t="shared" si="16"/>
        <v>322</v>
      </c>
      <c r="F47" s="36">
        <f t="shared" si="16"/>
        <v>402.5</v>
      </c>
      <c r="G47" s="36">
        <f t="shared" si="16"/>
        <v>483</v>
      </c>
      <c r="H47" s="36">
        <f t="shared" si="16"/>
        <v>563.5</v>
      </c>
      <c r="I47" s="36">
        <f t="shared" si="16"/>
        <v>644</v>
      </c>
      <c r="J47" s="36">
        <f t="shared" si="16"/>
        <v>724.5</v>
      </c>
      <c r="K47" s="36">
        <f t="shared" si="16"/>
        <v>805</v>
      </c>
      <c r="M47" s="30">
        <f t="shared" si="13"/>
        <v>24</v>
      </c>
      <c r="N47" s="40">
        <f t="shared" si="3"/>
        <v>0.80099502487562191</v>
      </c>
      <c r="O47" s="40">
        <f t="shared" si="4"/>
        <v>0.80099502487562191</v>
      </c>
      <c r="P47" s="40">
        <f t="shared" si="5"/>
        <v>0.80099502487562191</v>
      </c>
      <c r="Q47" s="40">
        <f t="shared" si="6"/>
        <v>0.80099502487562191</v>
      </c>
      <c r="R47" s="40">
        <f t="shared" si="7"/>
        <v>0.80099502487562191</v>
      </c>
      <c r="S47" s="40">
        <f t="shared" si="8"/>
        <v>0.80099502487562191</v>
      </c>
      <c r="T47" s="40">
        <f t="shared" si="9"/>
        <v>0.80099502487562191</v>
      </c>
      <c r="U47" s="40">
        <f t="shared" si="10"/>
        <v>0.80099502487562191</v>
      </c>
      <c r="V47" s="40">
        <f t="shared" si="11"/>
        <v>0.80099502487562191</v>
      </c>
      <c r="W47" s="40">
        <f t="shared" si="12"/>
        <v>0.80099502487562191</v>
      </c>
    </row>
    <row r="48" spans="1:23">
      <c r="A48" s="30">
        <f t="shared" si="14"/>
        <v>25</v>
      </c>
      <c r="B48" s="36">
        <f t="shared" si="16"/>
        <v>84</v>
      </c>
      <c r="C48" s="36">
        <f t="shared" si="16"/>
        <v>168</v>
      </c>
      <c r="D48" s="36">
        <f t="shared" si="16"/>
        <v>252</v>
      </c>
      <c r="E48" s="36">
        <f t="shared" si="16"/>
        <v>336</v>
      </c>
      <c r="F48" s="36">
        <f t="shared" si="16"/>
        <v>420</v>
      </c>
      <c r="G48" s="36">
        <f t="shared" si="16"/>
        <v>504</v>
      </c>
      <c r="H48" s="36">
        <f t="shared" si="16"/>
        <v>588</v>
      </c>
      <c r="I48" s="36">
        <f t="shared" si="16"/>
        <v>672</v>
      </c>
      <c r="J48" s="36">
        <f t="shared" si="16"/>
        <v>756</v>
      </c>
      <c r="K48" s="36">
        <f t="shared" si="16"/>
        <v>840</v>
      </c>
      <c r="M48" s="30">
        <f t="shared" si="13"/>
        <v>25</v>
      </c>
      <c r="N48" s="40">
        <f t="shared" si="3"/>
        <v>0.80769230769230771</v>
      </c>
      <c r="O48" s="40">
        <f t="shared" si="4"/>
        <v>0.80769230769230771</v>
      </c>
      <c r="P48" s="40">
        <f t="shared" si="5"/>
        <v>0.80769230769230771</v>
      </c>
      <c r="Q48" s="40">
        <f t="shared" si="6"/>
        <v>0.80769230769230771</v>
      </c>
      <c r="R48" s="40">
        <f t="shared" si="7"/>
        <v>0.80769230769230771</v>
      </c>
      <c r="S48" s="40">
        <f t="shared" si="8"/>
        <v>0.80769230769230771</v>
      </c>
      <c r="T48" s="40">
        <f t="shared" si="9"/>
        <v>0.80769230769230771</v>
      </c>
      <c r="U48" s="40">
        <f t="shared" si="10"/>
        <v>0.80769230769230771</v>
      </c>
      <c r="V48" s="40">
        <f t="shared" si="11"/>
        <v>0.80769230769230771</v>
      </c>
      <c r="W48" s="40">
        <f t="shared" si="12"/>
        <v>0.80769230769230771</v>
      </c>
    </row>
    <row r="49" spans="1:23">
      <c r="A49" s="30">
        <f t="shared" si="14"/>
        <v>26</v>
      </c>
      <c r="B49" s="36">
        <f t="shared" si="16"/>
        <v>87.5</v>
      </c>
      <c r="C49" s="36">
        <f t="shared" si="16"/>
        <v>175</v>
      </c>
      <c r="D49" s="36">
        <f t="shared" si="16"/>
        <v>262.5</v>
      </c>
      <c r="E49" s="36">
        <f t="shared" si="16"/>
        <v>350</v>
      </c>
      <c r="F49" s="36">
        <f t="shared" si="16"/>
        <v>437.5</v>
      </c>
      <c r="G49" s="36">
        <f t="shared" si="16"/>
        <v>525</v>
      </c>
      <c r="H49" s="36">
        <f t="shared" si="16"/>
        <v>612.5</v>
      </c>
      <c r="I49" s="36">
        <f t="shared" si="16"/>
        <v>700</v>
      </c>
      <c r="J49" s="36">
        <f t="shared" si="16"/>
        <v>787.5</v>
      </c>
      <c r="K49" s="36">
        <f t="shared" si="16"/>
        <v>875</v>
      </c>
      <c r="M49" s="30">
        <f t="shared" si="13"/>
        <v>26</v>
      </c>
      <c r="N49" s="40">
        <f t="shared" si="3"/>
        <v>0.81395348837209303</v>
      </c>
      <c r="O49" s="40">
        <f t="shared" si="4"/>
        <v>0.81395348837209303</v>
      </c>
      <c r="P49" s="40">
        <f t="shared" si="5"/>
        <v>0.81395348837209303</v>
      </c>
      <c r="Q49" s="40">
        <f t="shared" si="6"/>
        <v>0.81395348837209303</v>
      </c>
      <c r="R49" s="40">
        <f t="shared" si="7"/>
        <v>0.81395348837209303</v>
      </c>
      <c r="S49" s="40">
        <f t="shared" si="8"/>
        <v>0.81395348837209303</v>
      </c>
      <c r="T49" s="40">
        <f t="shared" si="9"/>
        <v>0.81395348837209303</v>
      </c>
      <c r="U49" s="40">
        <f t="shared" si="10"/>
        <v>0.81395348837209303</v>
      </c>
      <c r="V49" s="40">
        <f t="shared" si="11"/>
        <v>0.81395348837209303</v>
      </c>
      <c r="W49" s="40">
        <f t="shared" si="12"/>
        <v>0.81395348837209303</v>
      </c>
    </row>
    <row r="50" spans="1:23">
      <c r="A50" s="30">
        <f t="shared" si="14"/>
        <v>27</v>
      </c>
      <c r="B50" s="36">
        <f t="shared" si="16"/>
        <v>91</v>
      </c>
      <c r="C50" s="36">
        <f t="shared" si="16"/>
        <v>182</v>
      </c>
      <c r="D50" s="36">
        <f t="shared" si="16"/>
        <v>273</v>
      </c>
      <c r="E50" s="36">
        <f t="shared" si="16"/>
        <v>364</v>
      </c>
      <c r="F50" s="36">
        <f t="shared" si="16"/>
        <v>455</v>
      </c>
      <c r="G50" s="36">
        <f t="shared" si="16"/>
        <v>546</v>
      </c>
      <c r="H50" s="36">
        <f t="shared" si="16"/>
        <v>637</v>
      </c>
      <c r="I50" s="36">
        <f t="shared" si="16"/>
        <v>728</v>
      </c>
      <c r="J50" s="36">
        <f t="shared" si="16"/>
        <v>819</v>
      </c>
      <c r="K50" s="36">
        <f t="shared" si="16"/>
        <v>910</v>
      </c>
      <c r="M50" s="30">
        <f t="shared" si="13"/>
        <v>27</v>
      </c>
      <c r="N50" s="40">
        <f t="shared" si="3"/>
        <v>0.81981981981981977</v>
      </c>
      <c r="O50" s="40">
        <f t="shared" si="4"/>
        <v>0.81981981981981977</v>
      </c>
      <c r="P50" s="40">
        <f t="shared" si="5"/>
        <v>0.81981981981981977</v>
      </c>
      <c r="Q50" s="40">
        <f t="shared" si="6"/>
        <v>0.81981981981981977</v>
      </c>
      <c r="R50" s="40">
        <f t="shared" si="7"/>
        <v>0.81981981981981977</v>
      </c>
      <c r="S50" s="40">
        <f t="shared" si="8"/>
        <v>0.81981981981981977</v>
      </c>
      <c r="T50" s="40">
        <f t="shared" si="9"/>
        <v>0.81981981981981977</v>
      </c>
      <c r="U50" s="40">
        <f t="shared" si="10"/>
        <v>0.81981981981981977</v>
      </c>
      <c r="V50" s="40">
        <f t="shared" si="11"/>
        <v>0.81981981981981977</v>
      </c>
      <c r="W50" s="40">
        <f t="shared" si="12"/>
        <v>0.81981981981981977</v>
      </c>
    </row>
    <row r="51" spans="1:23">
      <c r="A51" s="30">
        <f t="shared" si="14"/>
        <v>28</v>
      </c>
      <c r="B51" s="36">
        <f t="shared" si="16"/>
        <v>94.5</v>
      </c>
      <c r="C51" s="36">
        <f t="shared" si="16"/>
        <v>189</v>
      </c>
      <c r="D51" s="36">
        <f t="shared" si="16"/>
        <v>283.5</v>
      </c>
      <c r="E51" s="36">
        <f t="shared" si="16"/>
        <v>378</v>
      </c>
      <c r="F51" s="36">
        <f t="shared" si="16"/>
        <v>472.5</v>
      </c>
      <c r="G51" s="36">
        <f t="shared" si="16"/>
        <v>567</v>
      </c>
      <c r="H51" s="36">
        <f t="shared" si="16"/>
        <v>661.5</v>
      </c>
      <c r="I51" s="36">
        <f t="shared" si="16"/>
        <v>756</v>
      </c>
      <c r="J51" s="36">
        <f t="shared" si="16"/>
        <v>850.5</v>
      </c>
      <c r="K51" s="36">
        <f t="shared" si="16"/>
        <v>945</v>
      </c>
      <c r="M51" s="30">
        <f t="shared" si="13"/>
        <v>28</v>
      </c>
      <c r="N51" s="40">
        <f t="shared" si="3"/>
        <v>0.8253275109170306</v>
      </c>
      <c r="O51" s="40">
        <f t="shared" si="4"/>
        <v>0.8253275109170306</v>
      </c>
      <c r="P51" s="40">
        <f t="shared" si="5"/>
        <v>0.8253275109170306</v>
      </c>
      <c r="Q51" s="40">
        <f t="shared" si="6"/>
        <v>0.8253275109170306</v>
      </c>
      <c r="R51" s="40">
        <f t="shared" si="7"/>
        <v>0.8253275109170306</v>
      </c>
      <c r="S51" s="40">
        <f t="shared" si="8"/>
        <v>0.8253275109170306</v>
      </c>
      <c r="T51" s="40">
        <f t="shared" si="9"/>
        <v>0.8253275109170306</v>
      </c>
      <c r="U51" s="40">
        <f t="shared" si="10"/>
        <v>0.8253275109170306</v>
      </c>
      <c r="V51" s="40">
        <f t="shared" si="11"/>
        <v>0.8253275109170306</v>
      </c>
      <c r="W51" s="40">
        <f t="shared" si="12"/>
        <v>0.8253275109170306</v>
      </c>
    </row>
    <row r="52" spans="1:23">
      <c r="A52" s="30">
        <f t="shared" si="14"/>
        <v>29</v>
      </c>
      <c r="B52" s="36">
        <f t="shared" si="16"/>
        <v>98</v>
      </c>
      <c r="C52" s="36">
        <f t="shared" si="16"/>
        <v>196</v>
      </c>
      <c r="D52" s="36">
        <f t="shared" si="16"/>
        <v>294</v>
      </c>
      <c r="E52" s="36">
        <f t="shared" si="16"/>
        <v>392</v>
      </c>
      <c r="F52" s="36">
        <f t="shared" si="16"/>
        <v>490</v>
      </c>
      <c r="G52" s="36">
        <f t="shared" si="16"/>
        <v>588</v>
      </c>
      <c r="H52" s="36">
        <f t="shared" si="16"/>
        <v>686</v>
      </c>
      <c r="I52" s="36">
        <f t="shared" si="16"/>
        <v>784</v>
      </c>
      <c r="J52" s="36">
        <f t="shared" si="16"/>
        <v>882</v>
      </c>
      <c r="K52" s="36">
        <f t="shared" si="16"/>
        <v>980</v>
      </c>
      <c r="M52" s="30">
        <f t="shared" si="13"/>
        <v>29</v>
      </c>
      <c r="N52" s="40">
        <f t="shared" si="3"/>
        <v>0.83050847457627119</v>
      </c>
      <c r="O52" s="40">
        <f t="shared" si="4"/>
        <v>0.83050847457627119</v>
      </c>
      <c r="P52" s="40">
        <f t="shared" si="5"/>
        <v>0.83050847457627119</v>
      </c>
      <c r="Q52" s="40">
        <f t="shared" si="6"/>
        <v>0.83050847457627119</v>
      </c>
      <c r="R52" s="40">
        <f t="shared" si="7"/>
        <v>0.83050847457627119</v>
      </c>
      <c r="S52" s="40">
        <f t="shared" si="8"/>
        <v>0.83050847457627119</v>
      </c>
      <c r="T52" s="40">
        <f t="shared" si="9"/>
        <v>0.83050847457627119</v>
      </c>
      <c r="U52" s="40">
        <f t="shared" si="10"/>
        <v>0.83050847457627119</v>
      </c>
      <c r="V52" s="40">
        <f t="shared" si="11"/>
        <v>0.83050847457627119</v>
      </c>
      <c r="W52" s="40">
        <f t="shared" si="12"/>
        <v>0.83050847457627119</v>
      </c>
    </row>
    <row r="53" spans="1:23">
      <c r="A53" s="30">
        <f t="shared" si="14"/>
        <v>30</v>
      </c>
      <c r="B53" s="36">
        <f t="shared" si="16"/>
        <v>101.5</v>
      </c>
      <c r="C53" s="36">
        <f t="shared" si="16"/>
        <v>203</v>
      </c>
      <c r="D53" s="36">
        <f t="shared" si="16"/>
        <v>304.5</v>
      </c>
      <c r="E53" s="36">
        <f t="shared" si="16"/>
        <v>406</v>
      </c>
      <c r="F53" s="36">
        <f t="shared" si="16"/>
        <v>507.5</v>
      </c>
      <c r="G53" s="36">
        <f t="shared" si="16"/>
        <v>609</v>
      </c>
      <c r="H53" s="36">
        <f t="shared" si="16"/>
        <v>710.5</v>
      </c>
      <c r="I53" s="36">
        <f t="shared" si="16"/>
        <v>812</v>
      </c>
      <c r="J53" s="36">
        <f t="shared" si="16"/>
        <v>913.5</v>
      </c>
      <c r="K53" s="36">
        <f t="shared" si="16"/>
        <v>1015</v>
      </c>
      <c r="M53" s="30">
        <f t="shared" si="13"/>
        <v>30</v>
      </c>
      <c r="N53" s="40">
        <f t="shared" si="3"/>
        <v>0.83539094650205759</v>
      </c>
      <c r="O53" s="40">
        <f t="shared" si="4"/>
        <v>0.83539094650205759</v>
      </c>
      <c r="P53" s="40">
        <f t="shared" si="5"/>
        <v>0.83539094650205759</v>
      </c>
      <c r="Q53" s="40">
        <f t="shared" si="6"/>
        <v>0.83539094650205759</v>
      </c>
      <c r="R53" s="40">
        <f t="shared" si="7"/>
        <v>0.83539094650205759</v>
      </c>
      <c r="S53" s="40">
        <f t="shared" si="8"/>
        <v>0.83539094650205759</v>
      </c>
      <c r="T53" s="40">
        <f t="shared" si="9"/>
        <v>0.83539094650205759</v>
      </c>
      <c r="U53" s="40">
        <f t="shared" si="10"/>
        <v>0.83539094650205759</v>
      </c>
      <c r="V53" s="40">
        <f t="shared" si="11"/>
        <v>0.83539094650205759</v>
      </c>
      <c r="W53" s="40">
        <f t="shared" si="12"/>
        <v>0.83539094650205759</v>
      </c>
    </row>
    <row r="55" spans="1:23">
      <c r="F55" s="38"/>
      <c r="G55" s="39"/>
      <c r="H55" s="39"/>
      <c r="I55" s="39"/>
      <c r="J55" s="39"/>
      <c r="K55" s="39"/>
      <c r="L55" s="25"/>
      <c r="M55" s="25"/>
      <c r="N55" s="41"/>
      <c r="O55" s="41"/>
    </row>
    <row r="56" spans="1:23">
      <c r="F56" s="38"/>
      <c r="G56" s="39"/>
      <c r="H56" s="39"/>
      <c r="I56" s="39"/>
      <c r="J56" s="39"/>
      <c r="K56" s="39"/>
      <c r="L56" s="25"/>
      <c r="M56" s="25"/>
      <c r="N56" s="41"/>
      <c r="O56" s="41"/>
    </row>
    <row r="57" spans="1:23">
      <c r="F57" s="38"/>
      <c r="G57" s="39"/>
      <c r="H57" s="39"/>
      <c r="I57" s="39"/>
      <c r="J57" s="39"/>
      <c r="K57" s="39"/>
      <c r="L57" s="25"/>
      <c r="M57" s="25"/>
      <c r="N57" s="41"/>
      <c r="O57" s="41"/>
    </row>
    <row r="58" spans="1:23">
      <c r="F58" s="38"/>
      <c r="G58" s="39"/>
      <c r="H58" s="39"/>
      <c r="I58" s="39"/>
      <c r="J58" s="39"/>
      <c r="K58" s="39"/>
      <c r="L58" s="25"/>
      <c r="M58" s="25"/>
      <c r="N58" s="41"/>
      <c r="O58" s="41"/>
    </row>
    <row r="59" spans="1:23">
      <c r="F59" s="38"/>
      <c r="G59" s="39"/>
      <c r="H59" s="39"/>
      <c r="I59" s="39"/>
      <c r="J59" s="39"/>
      <c r="K59" s="39"/>
      <c r="L59" s="25"/>
      <c r="M59" s="25"/>
      <c r="N59" s="41"/>
      <c r="O59" s="41"/>
    </row>
    <row r="60" spans="1:23">
      <c r="F60" s="38"/>
      <c r="G60" s="39"/>
      <c r="H60" s="39"/>
      <c r="I60" s="39"/>
      <c r="J60" s="39"/>
      <c r="K60" s="39"/>
      <c r="L60" s="25"/>
      <c r="M60" s="25"/>
      <c r="N60" s="41"/>
      <c r="O60" s="4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Q72"/>
  <sheetViews>
    <sheetView workbookViewId="0"/>
  </sheetViews>
  <sheetFormatPr defaultRowHeight="13.5"/>
  <cols>
    <col min="1" max="1" width="9" style="2"/>
    <col min="2" max="2" width="9" style="2" customWidth="1"/>
    <col min="3" max="5" width="9.25" style="2" bestFit="1" customWidth="1"/>
    <col min="6" max="16384" width="9" style="2"/>
  </cols>
  <sheetData>
    <row r="2" spans="1:17">
      <c r="A2" s="2" t="s">
        <v>42</v>
      </c>
    </row>
    <row r="3" spans="1:17">
      <c r="A3" s="2" t="s">
        <v>44</v>
      </c>
    </row>
    <row r="4" spans="1:17">
      <c r="A4" s="2" t="s">
        <v>45</v>
      </c>
    </row>
    <row r="8" spans="1:17">
      <c r="A8" s="2" t="s">
        <v>25</v>
      </c>
      <c r="M8" s="2" t="s">
        <v>43</v>
      </c>
    </row>
    <row r="9" spans="1:17">
      <c r="A9" s="2" t="s">
        <v>55</v>
      </c>
      <c r="M9" s="2" t="s">
        <v>56</v>
      </c>
    </row>
    <row r="10" spans="1:17">
      <c r="A10" s="4"/>
      <c r="K10" s="4"/>
      <c r="L10" s="4"/>
    </row>
    <row r="11" spans="1:17">
      <c r="B11" s="16" t="s">
        <v>23</v>
      </c>
      <c r="C11" s="16" t="s">
        <v>23</v>
      </c>
      <c r="O11" s="16" t="s">
        <v>19</v>
      </c>
    </row>
    <row r="12" spans="1:17">
      <c r="A12" s="2" t="s">
        <v>0</v>
      </c>
      <c r="B12" s="13">
        <v>2</v>
      </c>
      <c r="C12" s="13">
        <v>25</v>
      </c>
      <c r="M12" s="2" t="s">
        <v>0</v>
      </c>
      <c r="N12" s="2" t="s">
        <v>57</v>
      </c>
      <c r="O12" s="13">
        <v>0.85</v>
      </c>
    </row>
    <row r="13" spans="1:17">
      <c r="A13" s="17" t="s">
        <v>46</v>
      </c>
      <c r="B13" s="17" t="s">
        <v>21</v>
      </c>
      <c r="C13" s="24" t="s">
        <v>22</v>
      </c>
      <c r="M13" s="17" t="s">
        <v>4</v>
      </c>
      <c r="N13" s="15" t="s">
        <v>18</v>
      </c>
      <c r="O13" s="14" t="s">
        <v>20</v>
      </c>
      <c r="P13" s="24" t="s">
        <v>24</v>
      </c>
    </row>
    <row r="14" spans="1:17">
      <c r="A14" s="4">
        <v>1</v>
      </c>
      <c r="B14" s="26">
        <v>1000</v>
      </c>
      <c r="C14" s="5">
        <v>0</v>
      </c>
      <c r="M14" s="4">
        <v>1</v>
      </c>
      <c r="N14" s="4">
        <v>1000</v>
      </c>
      <c r="O14" s="4">
        <f>N14*$O$12</f>
        <v>850</v>
      </c>
      <c r="P14" s="4">
        <f>O14-O14/POWER(M14,1.25)</f>
        <v>0</v>
      </c>
      <c r="Q14" s="4"/>
    </row>
    <row r="15" spans="1:17">
      <c r="A15" s="4">
        <f>A14+1</f>
        <v>2</v>
      </c>
      <c r="B15" s="5">
        <f>B14+B14/POWER($B$12,A15-1)</f>
        <v>1500</v>
      </c>
      <c r="C15" s="5">
        <f>B14-$C$12</f>
        <v>975</v>
      </c>
      <c r="M15" s="4">
        <f>M14+1</f>
        <v>2</v>
      </c>
      <c r="N15" s="4">
        <f>N14+25</f>
        <v>1025</v>
      </c>
      <c r="O15" s="4">
        <f t="shared" ref="O15:O28" si="0">N15*$O$12</f>
        <v>871.25</v>
      </c>
      <c r="P15" s="4">
        <f t="shared" ref="P15:P28" si="1">O15-O15/POWER(M15,1.25)</f>
        <v>504.9344991051006</v>
      </c>
      <c r="Q15" s="4"/>
    </row>
    <row r="16" spans="1:17">
      <c r="A16" s="4">
        <f>A15+1</f>
        <v>3</v>
      </c>
      <c r="B16" s="5">
        <f t="shared" ref="B16:B28" si="2">B15+B15/POWER($B$12,A16-1)</f>
        <v>1875</v>
      </c>
      <c r="C16" s="5">
        <f t="shared" ref="C16:C28" si="3">B15-$C$12</f>
        <v>1475</v>
      </c>
      <c r="M16" s="4">
        <f t="shared" ref="M16:M28" si="4">M15+1</f>
        <v>3</v>
      </c>
      <c r="N16" s="4">
        <f t="shared" ref="N16:N28" si="5">N15+25</f>
        <v>1050</v>
      </c>
      <c r="O16" s="4">
        <f t="shared" si="0"/>
        <v>892.5</v>
      </c>
      <c r="P16" s="4">
        <f t="shared" si="1"/>
        <v>666.4488835186512</v>
      </c>
      <c r="Q16" s="4"/>
    </row>
    <row r="17" spans="1:17">
      <c r="A17" s="4">
        <f>A16+1</f>
        <v>4</v>
      </c>
      <c r="B17" s="5">
        <f t="shared" si="2"/>
        <v>2109.375</v>
      </c>
      <c r="C17" s="5">
        <f t="shared" si="3"/>
        <v>1850</v>
      </c>
      <c r="M17" s="4">
        <f t="shared" si="4"/>
        <v>4</v>
      </c>
      <c r="N17" s="4">
        <f t="shared" si="5"/>
        <v>1075</v>
      </c>
      <c r="O17" s="4">
        <f t="shared" si="0"/>
        <v>913.75</v>
      </c>
      <c r="P17" s="4">
        <f t="shared" si="1"/>
        <v>752.22029467269806</v>
      </c>
      <c r="Q17" s="4"/>
    </row>
    <row r="18" spans="1:17">
      <c r="A18" s="4">
        <f t="shared" ref="A18:A28" si="6">A17+1</f>
        <v>5</v>
      </c>
      <c r="B18" s="5">
        <f t="shared" si="2"/>
        <v>2241.2109375</v>
      </c>
      <c r="C18" s="5">
        <f t="shared" si="3"/>
        <v>2084.375</v>
      </c>
      <c r="M18" s="4">
        <f t="shared" si="4"/>
        <v>5</v>
      </c>
      <c r="N18" s="4">
        <f t="shared" si="5"/>
        <v>1100</v>
      </c>
      <c r="O18" s="4">
        <f t="shared" si="0"/>
        <v>935</v>
      </c>
      <c r="P18" s="4">
        <f t="shared" si="1"/>
        <v>809.94556296940902</v>
      </c>
      <c r="Q18" s="4"/>
    </row>
    <row r="19" spans="1:17">
      <c r="A19" s="4">
        <f t="shared" si="6"/>
        <v>6</v>
      </c>
      <c r="B19" s="5">
        <f t="shared" si="2"/>
        <v>2311.248779296875</v>
      </c>
      <c r="C19" s="5">
        <f t="shared" si="3"/>
        <v>2216.2109375</v>
      </c>
      <c r="M19" s="4">
        <f t="shared" si="4"/>
        <v>6</v>
      </c>
      <c r="N19" s="4">
        <f t="shared" si="5"/>
        <v>1125</v>
      </c>
      <c r="O19" s="4">
        <f t="shared" si="0"/>
        <v>956.25</v>
      </c>
      <c r="P19" s="4">
        <f t="shared" si="1"/>
        <v>854.41844276075028</v>
      </c>
      <c r="Q19" s="4"/>
    </row>
    <row r="20" spans="1:17">
      <c r="A20" s="4">
        <f t="shared" si="6"/>
        <v>7</v>
      </c>
      <c r="B20" s="5">
        <f t="shared" si="2"/>
        <v>2347.3620414733887</v>
      </c>
      <c r="C20" s="5">
        <f t="shared" si="3"/>
        <v>2286.248779296875</v>
      </c>
      <c r="M20" s="4">
        <f t="shared" si="4"/>
        <v>7</v>
      </c>
      <c r="N20" s="4">
        <f t="shared" si="5"/>
        <v>1150</v>
      </c>
      <c r="O20" s="4">
        <f t="shared" si="0"/>
        <v>977.5</v>
      </c>
      <c r="P20" s="4">
        <f t="shared" si="1"/>
        <v>891.6492257843056</v>
      </c>
      <c r="Q20" s="4"/>
    </row>
    <row r="21" spans="1:17">
      <c r="A21" s="4">
        <f t="shared" si="6"/>
        <v>8</v>
      </c>
      <c r="B21" s="5">
        <f t="shared" si="2"/>
        <v>2365.7008074223995</v>
      </c>
      <c r="C21" s="5">
        <f t="shared" si="3"/>
        <v>2322.3620414733887</v>
      </c>
      <c r="M21" s="4">
        <f t="shared" si="4"/>
        <v>8</v>
      </c>
      <c r="N21" s="4">
        <f t="shared" si="5"/>
        <v>1175</v>
      </c>
      <c r="O21" s="4">
        <f t="shared" si="0"/>
        <v>998.75</v>
      </c>
      <c r="P21" s="4">
        <f t="shared" si="1"/>
        <v>924.51746211818954</v>
      </c>
      <c r="Q21" s="4"/>
    </row>
    <row r="22" spans="1:17">
      <c r="A22" s="4">
        <f t="shared" si="6"/>
        <v>9</v>
      </c>
      <c r="B22" s="5">
        <f t="shared" si="2"/>
        <v>2374.9418262013933</v>
      </c>
      <c r="C22" s="5">
        <f t="shared" si="3"/>
        <v>2340.7008074223995</v>
      </c>
      <c r="M22" s="4">
        <f t="shared" si="4"/>
        <v>9</v>
      </c>
      <c r="N22" s="4">
        <f t="shared" si="5"/>
        <v>1200</v>
      </c>
      <c r="O22" s="4">
        <f t="shared" si="0"/>
        <v>1020</v>
      </c>
      <c r="P22" s="4">
        <f t="shared" si="1"/>
        <v>954.56696949184243</v>
      </c>
      <c r="Q22" s="4"/>
    </row>
    <row r="23" spans="1:17">
      <c r="A23" s="4">
        <f t="shared" si="6"/>
        <v>10</v>
      </c>
      <c r="B23" s="5">
        <f t="shared" si="2"/>
        <v>2379.5803844556931</v>
      </c>
      <c r="C23" s="5">
        <f t="shared" si="3"/>
        <v>2349.9418262013933</v>
      </c>
      <c r="M23" s="4">
        <f t="shared" si="4"/>
        <v>10</v>
      </c>
      <c r="N23" s="4">
        <f t="shared" si="5"/>
        <v>1225</v>
      </c>
      <c r="O23" s="4">
        <f t="shared" si="0"/>
        <v>1041.25</v>
      </c>
      <c r="P23" s="4">
        <f t="shared" si="1"/>
        <v>982.69620951455488</v>
      </c>
      <c r="Q23" s="4"/>
    </row>
    <row r="24" spans="1:17">
      <c r="A24" s="4">
        <f t="shared" si="6"/>
        <v>11</v>
      </c>
      <c r="B24" s="5">
        <f t="shared" si="2"/>
        <v>2381.904193424888</v>
      </c>
      <c r="C24" s="5">
        <f t="shared" si="3"/>
        <v>2354.5803844556931</v>
      </c>
      <c r="M24" s="4">
        <f t="shared" si="4"/>
        <v>11</v>
      </c>
      <c r="N24" s="4">
        <f t="shared" si="5"/>
        <v>1250</v>
      </c>
      <c r="O24" s="4">
        <f t="shared" si="0"/>
        <v>1062.5</v>
      </c>
      <c r="P24" s="4">
        <f t="shared" si="1"/>
        <v>1009.4618848000346</v>
      </c>
      <c r="Q24" s="4"/>
    </row>
    <row r="25" spans="1:17">
      <c r="A25" s="4">
        <f t="shared" si="6"/>
        <v>12</v>
      </c>
      <c r="B25" s="5">
        <f t="shared" si="2"/>
        <v>2383.0672325818337</v>
      </c>
      <c r="C25" s="5">
        <f t="shared" si="3"/>
        <v>2356.904193424888</v>
      </c>
      <c r="M25" s="4">
        <f t="shared" si="4"/>
        <v>12</v>
      </c>
      <c r="N25" s="4">
        <f t="shared" si="5"/>
        <v>1275</v>
      </c>
      <c r="O25" s="4">
        <f t="shared" si="0"/>
        <v>1083.75</v>
      </c>
      <c r="P25" s="4">
        <f t="shared" si="1"/>
        <v>1035.2264515160932</v>
      </c>
      <c r="Q25" s="4"/>
    </row>
    <row r="26" spans="1:17">
      <c r="A26" s="4">
        <f t="shared" si="6"/>
        <v>13</v>
      </c>
      <c r="B26" s="5">
        <f t="shared" si="2"/>
        <v>2383.6490361054134</v>
      </c>
      <c r="C26" s="5">
        <f t="shared" si="3"/>
        <v>2358.0672325818337</v>
      </c>
      <c r="H26" s="5"/>
      <c r="I26" s="5"/>
      <c r="M26" s="4">
        <f t="shared" si="4"/>
        <v>13</v>
      </c>
      <c r="N26" s="4">
        <f t="shared" si="5"/>
        <v>1300</v>
      </c>
      <c r="O26" s="4">
        <f t="shared" si="0"/>
        <v>1105</v>
      </c>
      <c r="P26" s="4">
        <f t="shared" si="1"/>
        <v>1060.2355670329262</v>
      </c>
      <c r="Q26" s="4"/>
    </row>
    <row r="27" spans="1:17">
      <c r="A27" s="4">
        <f t="shared" si="6"/>
        <v>14</v>
      </c>
      <c r="B27" s="5">
        <f t="shared" si="2"/>
        <v>2383.9400088881412</v>
      </c>
      <c r="C27" s="5">
        <f t="shared" si="3"/>
        <v>2358.6490361054134</v>
      </c>
      <c r="H27" s="5"/>
      <c r="I27" s="5"/>
      <c r="M27" s="4">
        <f t="shared" si="4"/>
        <v>14</v>
      </c>
      <c r="N27" s="4">
        <f t="shared" si="5"/>
        <v>1325</v>
      </c>
      <c r="O27" s="4">
        <f t="shared" si="0"/>
        <v>1126.25</v>
      </c>
      <c r="P27" s="4">
        <f t="shared" si="1"/>
        <v>1084.6613560968383</v>
      </c>
      <c r="Q27" s="4"/>
    </row>
    <row r="28" spans="1:17">
      <c r="A28" s="4">
        <f t="shared" si="6"/>
        <v>15</v>
      </c>
      <c r="B28" s="5">
        <f t="shared" si="2"/>
        <v>2384.0855130390742</v>
      </c>
      <c r="C28" s="5">
        <f t="shared" si="3"/>
        <v>2358.9400088881412</v>
      </c>
      <c r="I28" s="5"/>
      <c r="M28" s="4">
        <f t="shared" si="4"/>
        <v>15</v>
      </c>
      <c r="N28" s="4">
        <f t="shared" si="5"/>
        <v>1350</v>
      </c>
      <c r="O28" s="4">
        <f t="shared" si="0"/>
        <v>1147.5</v>
      </c>
      <c r="P28" s="4">
        <f t="shared" si="1"/>
        <v>1108.6278447661721</v>
      </c>
      <c r="Q28" s="4"/>
    </row>
    <row r="29" spans="1:17">
      <c r="A29" s="4"/>
      <c r="B29" s="5"/>
      <c r="C29" s="5"/>
      <c r="H29" s="5"/>
      <c r="I29" s="5"/>
      <c r="M29" s="4"/>
      <c r="N29" s="4"/>
      <c r="O29" s="4"/>
      <c r="P29" s="4"/>
    </row>
    <row r="30" spans="1:17">
      <c r="A30" s="4"/>
      <c r="B30" s="5"/>
      <c r="C30" s="5"/>
      <c r="H30" s="5"/>
      <c r="I30" s="5"/>
      <c r="M30" s="4"/>
      <c r="N30" s="4"/>
      <c r="O30" s="4"/>
      <c r="P30" s="4"/>
    </row>
    <row r="31" spans="1:17">
      <c r="A31" s="4"/>
      <c r="B31" s="5"/>
      <c r="C31" s="5"/>
      <c r="H31" s="5"/>
      <c r="I31" s="5"/>
      <c r="M31" s="4"/>
      <c r="N31" s="4"/>
      <c r="O31" s="4"/>
      <c r="P31" s="4"/>
    </row>
    <row r="32" spans="1:17">
      <c r="A32" s="4"/>
      <c r="B32" s="5"/>
      <c r="C32" s="5"/>
      <c r="I32" s="5"/>
      <c r="M32" s="4"/>
      <c r="N32" s="4"/>
      <c r="O32" s="4"/>
      <c r="P32" s="4"/>
    </row>
    <row r="33" spans="1:16">
      <c r="A33" s="4"/>
      <c r="B33" s="5"/>
      <c r="C33" s="5"/>
      <c r="M33" s="4"/>
      <c r="N33" s="4"/>
      <c r="O33" s="4"/>
      <c r="P33" s="4"/>
    </row>
    <row r="34" spans="1:16">
      <c r="A34" s="4"/>
      <c r="B34" s="5"/>
      <c r="C34" s="5"/>
      <c r="M34" s="4"/>
      <c r="N34" s="4"/>
      <c r="O34" s="4"/>
      <c r="P34" s="4"/>
    </row>
    <row r="35" spans="1:16">
      <c r="A35" s="4"/>
      <c r="B35" s="5"/>
      <c r="C35" s="5"/>
      <c r="M35" s="4"/>
      <c r="N35" s="4"/>
      <c r="O35" s="4"/>
      <c r="P35" s="4"/>
    </row>
    <row r="36" spans="1:16">
      <c r="A36" s="4"/>
      <c r="B36" s="5"/>
      <c r="C36" s="5"/>
      <c r="M36" s="4"/>
      <c r="N36" s="4"/>
      <c r="O36" s="4"/>
      <c r="P36" s="4"/>
    </row>
    <row r="37" spans="1:16">
      <c r="A37" s="4"/>
      <c r="B37" s="5"/>
      <c r="C37" s="5"/>
      <c r="M37" s="4"/>
      <c r="N37" s="4"/>
      <c r="O37" s="4"/>
      <c r="P37" s="4"/>
    </row>
    <row r="38" spans="1:16">
      <c r="A38" s="4"/>
      <c r="B38" s="5"/>
      <c r="C38" s="5"/>
      <c r="M38" s="4"/>
      <c r="N38" s="4"/>
      <c r="O38" s="4"/>
      <c r="P38" s="4"/>
    </row>
    <row r="39" spans="1:16">
      <c r="A39" s="4"/>
      <c r="B39" s="5"/>
      <c r="C39" s="5"/>
      <c r="M39" s="4"/>
      <c r="N39" s="4"/>
      <c r="O39" s="4"/>
      <c r="P39" s="4"/>
    </row>
    <row r="40" spans="1:16">
      <c r="M40" s="4"/>
    </row>
    <row r="41" spans="1:16">
      <c r="A41" s="4"/>
      <c r="B41" s="4"/>
      <c r="C41" s="4"/>
      <c r="D41" s="4"/>
      <c r="E41" s="4"/>
      <c r="F41" s="4"/>
      <c r="G41" s="4"/>
      <c r="M41" s="4"/>
    </row>
    <row r="42" spans="1:16">
      <c r="A42" s="4"/>
      <c r="B42" s="4"/>
      <c r="C42" s="4"/>
      <c r="D42" s="4"/>
      <c r="E42" s="4"/>
      <c r="F42" s="4"/>
      <c r="M42" s="4"/>
    </row>
    <row r="43" spans="1:16">
      <c r="A43" s="4"/>
      <c r="B43" s="4"/>
      <c r="C43" s="4"/>
      <c r="D43" s="4"/>
      <c r="E43" s="4"/>
      <c r="F43" s="4"/>
      <c r="M43" s="4"/>
    </row>
    <row r="44" spans="1:16">
      <c r="A44" s="4"/>
      <c r="B44" s="4"/>
      <c r="C44" s="4"/>
      <c r="D44" s="4"/>
      <c r="E44" s="4"/>
      <c r="F44" s="4"/>
      <c r="M44" s="4"/>
    </row>
    <row r="45" spans="1:16">
      <c r="M45" s="4"/>
    </row>
    <row r="46" spans="1:16">
      <c r="M46" s="4"/>
    </row>
    <row r="47" spans="1:16">
      <c r="F47" s="3"/>
      <c r="M47" s="4"/>
    </row>
    <row r="48" spans="1:16">
      <c r="F48" s="3"/>
      <c r="M48" s="4"/>
    </row>
    <row r="49" spans="4:13">
      <c r="F49" s="3"/>
      <c r="M49" s="4"/>
    </row>
    <row r="50" spans="4:13">
      <c r="F50" s="3"/>
      <c r="M50" s="4"/>
    </row>
    <row r="51" spans="4:13">
      <c r="F51" s="3"/>
      <c r="M51" s="4"/>
    </row>
    <row r="52" spans="4:13">
      <c r="F52" s="3"/>
      <c r="M52" s="4"/>
    </row>
    <row r="53" spans="4:13">
      <c r="F53" s="3"/>
      <c r="M53" s="4"/>
    </row>
    <row r="54" spans="4:13">
      <c r="F54" s="3"/>
    </row>
    <row r="55" spans="4:13">
      <c r="F55" s="3"/>
    </row>
    <row r="56" spans="4:13">
      <c r="F56" s="3"/>
    </row>
    <row r="57" spans="4:13">
      <c r="F57" s="3"/>
    </row>
    <row r="58" spans="4:13">
      <c r="F58" s="3"/>
    </row>
    <row r="59" spans="4:13">
      <c r="F59" s="3"/>
    </row>
    <row r="60" spans="4:13">
      <c r="F60" s="3"/>
    </row>
    <row r="61" spans="4:13">
      <c r="F61" s="3"/>
    </row>
    <row r="62" spans="4:13">
      <c r="D62" s="3"/>
      <c r="E62" s="3"/>
      <c r="F62" s="3"/>
      <c r="G62" s="3"/>
    </row>
    <row r="63" spans="4:13">
      <c r="D63" s="3"/>
      <c r="E63" s="3"/>
      <c r="F63" s="3"/>
      <c r="G63" s="3"/>
    </row>
    <row r="64" spans="4:13">
      <c r="D64" s="3"/>
      <c r="E64" s="3"/>
      <c r="F64" s="3"/>
      <c r="G64" s="3"/>
    </row>
    <row r="65" spans="4:7">
      <c r="D65" s="3"/>
      <c r="E65" s="3"/>
      <c r="F65" s="3"/>
      <c r="G65" s="3"/>
    </row>
    <row r="66" spans="4:7">
      <c r="D66" s="3"/>
      <c r="E66" s="3"/>
      <c r="F66" s="3"/>
      <c r="G66" s="3"/>
    </row>
    <row r="67" spans="4:7">
      <c r="D67" s="3"/>
      <c r="E67" s="3"/>
      <c r="F67" s="3"/>
      <c r="G67" s="3"/>
    </row>
    <row r="68" spans="4:7">
      <c r="D68" s="3"/>
      <c r="E68" s="3"/>
      <c r="F68" s="3"/>
      <c r="G68" s="3"/>
    </row>
    <row r="69" spans="4:7">
      <c r="D69" s="3"/>
      <c r="E69" s="3"/>
      <c r="F69" s="3"/>
      <c r="G69" s="3"/>
    </row>
    <row r="70" spans="4:7">
      <c r="D70" s="3"/>
      <c r="E70" s="3"/>
      <c r="F70" s="3"/>
      <c r="G70" s="3"/>
    </row>
    <row r="71" spans="4:7">
      <c r="D71" s="3"/>
      <c r="E71" s="3"/>
      <c r="F71" s="3"/>
      <c r="G71" s="3"/>
    </row>
    <row r="72" spans="4:7">
      <c r="D72" s="3"/>
      <c r="E72" s="3"/>
      <c r="F72" s="3"/>
      <c r="G72" s="3"/>
    </row>
  </sheetData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G23"/>
  <sheetViews>
    <sheetView workbookViewId="0"/>
  </sheetViews>
  <sheetFormatPr defaultRowHeight="13.5"/>
  <cols>
    <col min="3" max="3" width="9.25" bestFit="1" customWidth="1"/>
    <col min="5" max="5" width="9.25" bestFit="1" customWidth="1"/>
  </cols>
  <sheetData>
    <row r="2" spans="1:7">
      <c r="A2" s="4" t="s">
        <v>54</v>
      </c>
      <c r="B2" s="4"/>
      <c r="C2" s="4"/>
      <c r="D2" s="4"/>
      <c r="E2" s="4"/>
      <c r="F2" s="4"/>
    </row>
    <row r="3" spans="1:7">
      <c r="A3" s="4" t="s">
        <v>59</v>
      </c>
      <c r="B3" s="4"/>
      <c r="C3" s="4"/>
      <c r="D3" s="4"/>
      <c r="E3" s="4"/>
      <c r="F3" s="4"/>
    </row>
    <row r="4" spans="1:7">
      <c r="A4" s="4"/>
      <c r="B4" s="4"/>
      <c r="C4" s="4"/>
      <c r="D4" s="4"/>
      <c r="E4" s="4"/>
      <c r="F4" s="4"/>
      <c r="G4" t="s">
        <v>62</v>
      </c>
    </row>
    <row r="5" spans="1:7">
      <c r="A5" t="s">
        <v>0</v>
      </c>
      <c r="B5" s="4"/>
      <c r="C5" s="4"/>
      <c r="D5" s="4"/>
      <c r="E5" s="4"/>
      <c r="F5" s="4"/>
    </row>
    <row r="6" spans="1:7">
      <c r="A6" s="19"/>
      <c r="B6" s="9" t="s">
        <v>61</v>
      </c>
      <c r="C6" s="8"/>
      <c r="D6" s="9" t="s">
        <v>60</v>
      </c>
      <c r="E6" s="8"/>
      <c r="F6" s="4"/>
    </row>
    <row r="7" spans="1:7">
      <c r="A7" s="12" t="s">
        <v>58</v>
      </c>
      <c r="B7" s="12" t="s">
        <v>53</v>
      </c>
      <c r="C7" s="12" t="s">
        <v>21</v>
      </c>
      <c r="D7" s="12" t="s">
        <v>53</v>
      </c>
      <c r="E7" s="12" t="s">
        <v>21</v>
      </c>
    </row>
    <row r="8" spans="1:7">
      <c r="A8" s="11">
        <v>0</v>
      </c>
      <c r="B8" s="1">
        <f>A8*10</f>
        <v>0</v>
      </c>
      <c r="C8" s="1">
        <f>POWER(A8,2.1)</f>
        <v>0</v>
      </c>
      <c r="D8" s="31">
        <f>B8</f>
        <v>0</v>
      </c>
      <c r="E8" s="31">
        <f>C8</f>
        <v>0</v>
      </c>
    </row>
    <row r="9" spans="1:7">
      <c r="A9" s="11">
        <f t="shared" ref="A9:A22" si="0">A8+1</f>
        <v>1</v>
      </c>
      <c r="B9" s="1">
        <f>A9*10</f>
        <v>10</v>
      </c>
      <c r="C9" s="1">
        <f t="shared" ref="C9:C22" si="1">POWER(A9,2.1)</f>
        <v>1</v>
      </c>
      <c r="D9" s="31">
        <f>D8+B9</f>
        <v>10</v>
      </c>
      <c r="E9" s="31">
        <f>E8+C9</f>
        <v>1</v>
      </c>
    </row>
    <row r="10" spans="1:7">
      <c r="A10" s="11">
        <f t="shared" si="0"/>
        <v>2</v>
      </c>
      <c r="B10" s="1">
        <f>A10*10</f>
        <v>20</v>
      </c>
      <c r="C10" s="1">
        <f t="shared" si="1"/>
        <v>4.2870938501451725</v>
      </c>
      <c r="D10" s="31">
        <f>D9+B10</f>
        <v>30</v>
      </c>
      <c r="E10" s="31">
        <f t="shared" ref="E10:E22" si="2">E9+C10</f>
        <v>5.2870938501451725</v>
      </c>
    </row>
    <row r="11" spans="1:7">
      <c r="A11" s="11">
        <f t="shared" si="0"/>
        <v>3</v>
      </c>
      <c r="B11" s="1">
        <f t="shared" ref="B11:B22" si="3">A11*10</f>
        <v>30</v>
      </c>
      <c r="C11" s="1">
        <f t="shared" si="1"/>
        <v>10.045108566305144</v>
      </c>
      <c r="D11" s="31">
        <f t="shared" ref="D11:D22" si="4">D10+B11</f>
        <v>60</v>
      </c>
      <c r="E11" s="31">
        <f t="shared" si="2"/>
        <v>15.332202416450317</v>
      </c>
    </row>
    <row r="12" spans="1:7">
      <c r="A12" s="11">
        <f t="shared" si="0"/>
        <v>4</v>
      </c>
      <c r="B12" s="1">
        <f t="shared" si="3"/>
        <v>40</v>
      </c>
      <c r="C12" s="1">
        <f t="shared" si="1"/>
        <v>18.379173679952558</v>
      </c>
      <c r="D12" s="31">
        <f t="shared" si="4"/>
        <v>100</v>
      </c>
      <c r="E12" s="31">
        <f t="shared" si="2"/>
        <v>33.711376096402873</v>
      </c>
    </row>
    <row r="13" spans="1:7">
      <c r="A13" s="11">
        <f t="shared" si="0"/>
        <v>5</v>
      </c>
      <c r="B13" s="1">
        <f t="shared" si="3"/>
        <v>50</v>
      </c>
      <c r="C13" s="1">
        <f t="shared" si="1"/>
        <v>29.365473577200468</v>
      </c>
      <c r="D13" s="31">
        <f t="shared" si="4"/>
        <v>150</v>
      </c>
      <c r="E13" s="31">
        <f t="shared" si="2"/>
        <v>63.076849673603341</v>
      </c>
    </row>
    <row r="14" spans="1:7">
      <c r="A14" s="11">
        <f t="shared" si="0"/>
        <v>6</v>
      </c>
      <c r="B14" s="1">
        <f t="shared" si="3"/>
        <v>60</v>
      </c>
      <c r="C14" s="1">
        <f t="shared" si="1"/>
        <v>43.064323158647369</v>
      </c>
      <c r="D14" s="31">
        <f t="shared" si="4"/>
        <v>210</v>
      </c>
      <c r="E14" s="31">
        <f t="shared" si="2"/>
        <v>106.1411728322507</v>
      </c>
    </row>
    <row r="15" spans="1:7">
      <c r="A15" s="11">
        <f t="shared" si="0"/>
        <v>7</v>
      </c>
      <c r="B15" s="1">
        <f t="shared" si="3"/>
        <v>70</v>
      </c>
      <c r="C15" s="1">
        <f t="shared" si="1"/>
        <v>59.525888157914281</v>
      </c>
      <c r="D15" s="31">
        <f t="shared" si="4"/>
        <v>280</v>
      </c>
      <c r="E15" s="31">
        <f t="shared" si="2"/>
        <v>165.667060990165</v>
      </c>
    </row>
    <row r="16" spans="1:7">
      <c r="A16" s="11">
        <f t="shared" si="0"/>
        <v>8</v>
      </c>
      <c r="B16" s="1">
        <f t="shared" si="3"/>
        <v>80</v>
      </c>
      <c r="C16" s="1">
        <f t="shared" si="1"/>
        <v>78.793242454074615</v>
      </c>
      <c r="D16" s="31">
        <f t="shared" si="4"/>
        <v>360</v>
      </c>
      <c r="E16" s="31">
        <f t="shared" si="2"/>
        <v>244.46030344423963</v>
      </c>
    </row>
    <row r="17" spans="1:7">
      <c r="A17" s="11">
        <f t="shared" si="0"/>
        <v>9</v>
      </c>
      <c r="B17" s="1">
        <f t="shared" si="3"/>
        <v>90</v>
      </c>
      <c r="C17" s="1">
        <f t="shared" si="1"/>
        <v>100.904206108857</v>
      </c>
      <c r="D17" s="31">
        <f t="shared" si="4"/>
        <v>450</v>
      </c>
      <c r="E17" s="31">
        <f t="shared" si="2"/>
        <v>345.36450955309664</v>
      </c>
    </row>
    <row r="18" spans="1:7">
      <c r="A18" s="11">
        <f t="shared" si="0"/>
        <v>10</v>
      </c>
      <c r="B18" s="1">
        <f t="shared" si="3"/>
        <v>100</v>
      </c>
      <c r="C18" s="1">
        <f t="shared" si="1"/>
        <v>125.89254117941677</v>
      </c>
      <c r="D18" s="31">
        <f t="shared" si="4"/>
        <v>550</v>
      </c>
      <c r="E18" s="31">
        <f t="shared" si="2"/>
        <v>471.25705073251339</v>
      </c>
    </row>
    <row r="19" spans="1:7">
      <c r="A19" s="11">
        <f t="shared" si="0"/>
        <v>11</v>
      </c>
      <c r="B19" s="1">
        <f t="shared" si="3"/>
        <v>110</v>
      </c>
      <c r="C19" s="1">
        <f t="shared" si="1"/>
        <v>153.78877544042714</v>
      </c>
      <c r="D19" s="31">
        <f t="shared" si="4"/>
        <v>660</v>
      </c>
      <c r="E19" s="31">
        <f t="shared" si="2"/>
        <v>625.04582617294056</v>
      </c>
    </row>
    <row r="20" spans="1:7">
      <c r="A20" s="11">
        <f t="shared" si="0"/>
        <v>12</v>
      </c>
      <c r="B20" s="1">
        <f t="shared" si="3"/>
        <v>120</v>
      </c>
      <c r="C20" s="1">
        <f t="shared" si="1"/>
        <v>184.6207949741015</v>
      </c>
      <c r="D20" s="31">
        <f t="shared" si="4"/>
        <v>780</v>
      </c>
      <c r="E20" s="31">
        <f t="shared" si="2"/>
        <v>809.66662114704206</v>
      </c>
    </row>
    <row r="21" spans="1:7">
      <c r="A21" s="11">
        <f t="shared" si="0"/>
        <v>13</v>
      </c>
      <c r="B21" s="1">
        <f t="shared" si="3"/>
        <v>130</v>
      </c>
      <c r="C21" s="1">
        <f t="shared" si="1"/>
        <v>218.41428531196073</v>
      </c>
      <c r="D21" s="31">
        <f t="shared" si="4"/>
        <v>910</v>
      </c>
      <c r="E21" s="31">
        <f t="shared" si="2"/>
        <v>1028.0809064590028</v>
      </c>
    </row>
    <row r="22" spans="1:7">
      <c r="A22" s="11">
        <f t="shared" si="0"/>
        <v>14</v>
      </c>
      <c r="B22" s="1">
        <f t="shared" si="3"/>
        <v>140</v>
      </c>
      <c r="C22" s="1">
        <f t="shared" si="1"/>
        <v>255.19306904622371</v>
      </c>
      <c r="D22" s="31">
        <f t="shared" si="4"/>
        <v>1050</v>
      </c>
      <c r="E22" s="31">
        <f t="shared" si="2"/>
        <v>1283.2739755052264</v>
      </c>
    </row>
    <row r="23" spans="1:7">
      <c r="G23" t="s">
        <v>63</v>
      </c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M28"/>
  <sheetViews>
    <sheetView workbookViewId="0"/>
  </sheetViews>
  <sheetFormatPr defaultRowHeight="13.5"/>
  <sheetData>
    <row r="2" spans="1:13">
      <c r="A2" t="s">
        <v>79</v>
      </c>
    </row>
    <row r="4" spans="1:13">
      <c r="A4" t="s">
        <v>80</v>
      </c>
      <c r="E4" t="s">
        <v>82</v>
      </c>
      <c r="J4" t="s">
        <v>81</v>
      </c>
    </row>
    <row r="6" spans="1:13">
      <c r="E6" s="22" t="s">
        <v>74</v>
      </c>
      <c r="F6" s="7">
        <f>F9+G10</f>
        <v>30</v>
      </c>
      <c r="J6" s="22" t="s">
        <v>74</v>
      </c>
      <c r="K6" s="7">
        <f>L9+K10</f>
        <v>35</v>
      </c>
    </row>
    <row r="7" spans="1:13">
      <c r="A7" t="s">
        <v>0</v>
      </c>
    </row>
    <row r="8" spans="1:13">
      <c r="A8" s="19"/>
      <c r="B8" s="19" t="s">
        <v>70</v>
      </c>
      <c r="C8" s="19" t="s">
        <v>71</v>
      </c>
      <c r="E8" s="20"/>
      <c r="F8" s="20" t="s">
        <v>70</v>
      </c>
      <c r="G8" s="20" t="s">
        <v>71</v>
      </c>
      <c r="H8" s="20" t="s">
        <v>77</v>
      </c>
      <c r="J8" s="20"/>
      <c r="K8" s="20" t="s">
        <v>70</v>
      </c>
      <c r="L8" s="20" t="s">
        <v>71</v>
      </c>
      <c r="M8" s="20" t="s">
        <v>77</v>
      </c>
    </row>
    <row r="9" spans="1:13">
      <c r="A9" s="19" t="s">
        <v>72</v>
      </c>
      <c r="B9" s="21">
        <v>25</v>
      </c>
      <c r="C9" s="21">
        <v>20</v>
      </c>
      <c r="E9" s="20" t="s">
        <v>72</v>
      </c>
      <c r="F9" s="34">
        <f>B9</f>
        <v>25</v>
      </c>
      <c r="G9" s="21">
        <f>C9</f>
        <v>20</v>
      </c>
      <c r="H9" s="32">
        <f>F9-MAX(F9:G9)</f>
        <v>0</v>
      </c>
      <c r="J9" s="20" t="s">
        <v>72</v>
      </c>
      <c r="K9" s="21">
        <f>B9</f>
        <v>25</v>
      </c>
      <c r="L9" s="34">
        <f>C9</f>
        <v>20</v>
      </c>
      <c r="M9" s="32">
        <f>L9-MAX(K9:L9)</f>
        <v>-5</v>
      </c>
    </row>
    <row r="10" spans="1:13">
      <c r="A10" s="19" t="s">
        <v>73</v>
      </c>
      <c r="B10" s="21">
        <v>15</v>
      </c>
      <c r="C10" s="21">
        <v>5</v>
      </c>
      <c r="E10" s="20" t="s">
        <v>73</v>
      </c>
      <c r="F10" s="21">
        <f>B10</f>
        <v>15</v>
      </c>
      <c r="G10" s="34">
        <f>C10</f>
        <v>5</v>
      </c>
      <c r="H10" s="32">
        <f>G10-MAX(F10:G10)</f>
        <v>-10</v>
      </c>
      <c r="J10" s="20" t="s">
        <v>73</v>
      </c>
      <c r="K10" s="34">
        <f>B10</f>
        <v>15</v>
      </c>
      <c r="L10" s="21">
        <f>C10</f>
        <v>5</v>
      </c>
      <c r="M10" s="32">
        <f>K10-MAX(K10:L10)</f>
        <v>0</v>
      </c>
    </row>
    <row r="11" spans="1:13">
      <c r="E11" s="20" t="s">
        <v>78</v>
      </c>
      <c r="F11" s="32">
        <f>F9-MAX(F9:F10)</f>
        <v>0</v>
      </c>
      <c r="G11" s="32">
        <f>G10-MAX(G9:G10)</f>
        <v>-15</v>
      </c>
      <c r="H11" s="33">
        <f>SUM(H9:H10)+SUM(F11:G11)</f>
        <v>-25</v>
      </c>
      <c r="J11" s="20" t="s">
        <v>78</v>
      </c>
      <c r="K11" s="32">
        <f>K10-MAX(K9:K10)</f>
        <v>-10</v>
      </c>
      <c r="L11" s="32">
        <f>L9-MAX(L9:L10)</f>
        <v>0</v>
      </c>
      <c r="M11" s="33">
        <f>SUM(M9:M10)+SUM(K11:L11)</f>
        <v>-15</v>
      </c>
    </row>
    <row r="15" spans="1:13">
      <c r="A15" t="s">
        <v>99</v>
      </c>
    </row>
    <row r="17" spans="1:12">
      <c r="A17" s="20"/>
      <c r="B17" s="20" t="s">
        <v>70</v>
      </c>
      <c r="C17" s="20" t="s">
        <v>71</v>
      </c>
      <c r="D17" s="20" t="s">
        <v>76</v>
      </c>
      <c r="E17" s="20" t="s">
        <v>92</v>
      </c>
      <c r="F17" s="20" t="s">
        <v>93</v>
      </c>
      <c r="G17" s="20" t="s">
        <v>94</v>
      </c>
      <c r="H17" s="20" t="s">
        <v>95</v>
      </c>
      <c r="I17" s="20" t="s">
        <v>96</v>
      </c>
      <c r="J17" s="20" t="s">
        <v>97</v>
      </c>
      <c r="K17" s="20" t="s">
        <v>98</v>
      </c>
      <c r="L17" s="20" t="s">
        <v>77</v>
      </c>
    </row>
    <row r="18" spans="1:12">
      <c r="A18" s="20" t="s">
        <v>72</v>
      </c>
      <c r="B18" s="35">
        <v>33</v>
      </c>
      <c r="C18" s="35">
        <v>66</v>
      </c>
      <c r="D18" s="35">
        <v>95</v>
      </c>
      <c r="E18" s="35">
        <v>86</v>
      </c>
      <c r="F18" s="35">
        <v>0</v>
      </c>
      <c r="G18" s="35">
        <v>49</v>
      </c>
      <c r="H18" s="35">
        <v>46</v>
      </c>
      <c r="I18" s="35">
        <v>63</v>
      </c>
      <c r="J18" s="35">
        <v>13</v>
      </c>
      <c r="K18" s="35">
        <v>6</v>
      </c>
      <c r="L18" s="32">
        <f>B18-MAX(B18:K18)</f>
        <v>-62</v>
      </c>
    </row>
    <row r="19" spans="1:12">
      <c r="A19" s="20" t="s">
        <v>73</v>
      </c>
      <c r="B19" s="35">
        <v>60</v>
      </c>
      <c r="C19" s="35">
        <v>68</v>
      </c>
      <c r="D19" s="35">
        <v>67</v>
      </c>
      <c r="E19" s="35">
        <v>17</v>
      </c>
      <c r="F19" s="35">
        <v>74</v>
      </c>
      <c r="G19" s="35">
        <v>0</v>
      </c>
      <c r="H19" s="35">
        <v>69</v>
      </c>
      <c r="I19" s="35">
        <v>37</v>
      </c>
      <c r="J19" s="35">
        <v>6</v>
      </c>
      <c r="K19" s="35">
        <v>15</v>
      </c>
      <c r="L19" s="32">
        <f>C19-MAX(B19:K19)</f>
        <v>-6</v>
      </c>
    </row>
    <row r="20" spans="1:12">
      <c r="A20" s="20" t="s">
        <v>75</v>
      </c>
      <c r="B20" s="35">
        <v>81</v>
      </c>
      <c r="C20" s="35">
        <v>59</v>
      </c>
      <c r="D20" s="35">
        <v>85</v>
      </c>
      <c r="E20" s="35">
        <v>69</v>
      </c>
      <c r="F20" s="35">
        <v>53</v>
      </c>
      <c r="G20" s="35">
        <v>57</v>
      </c>
      <c r="H20" s="35">
        <v>54</v>
      </c>
      <c r="I20" s="35">
        <v>88</v>
      </c>
      <c r="J20" s="35">
        <v>93</v>
      </c>
      <c r="K20" s="35">
        <v>38</v>
      </c>
      <c r="L20" s="32">
        <f>D20-MAX(B20:K20)</f>
        <v>-8</v>
      </c>
    </row>
    <row r="21" spans="1:12">
      <c r="A21" s="20" t="s">
        <v>85</v>
      </c>
      <c r="B21" s="35">
        <v>56</v>
      </c>
      <c r="C21" s="35">
        <v>41</v>
      </c>
      <c r="D21" s="35">
        <v>68</v>
      </c>
      <c r="E21" s="35">
        <v>80</v>
      </c>
      <c r="F21" s="35">
        <v>92</v>
      </c>
      <c r="G21" s="35">
        <v>69</v>
      </c>
      <c r="H21" s="35">
        <v>45</v>
      </c>
      <c r="I21" s="35">
        <v>96</v>
      </c>
      <c r="J21" s="35">
        <v>2</v>
      </c>
      <c r="K21" s="35">
        <v>30</v>
      </c>
      <c r="L21" s="32">
        <f>E21-MAX(B21:K21)</f>
        <v>-16</v>
      </c>
    </row>
    <row r="22" spans="1:12">
      <c r="A22" s="20" t="s">
        <v>86</v>
      </c>
      <c r="B22" s="35">
        <v>11</v>
      </c>
      <c r="C22" s="35">
        <v>6</v>
      </c>
      <c r="D22" s="35">
        <v>58</v>
      </c>
      <c r="E22" s="35">
        <v>0</v>
      </c>
      <c r="F22" s="35">
        <v>50</v>
      </c>
      <c r="G22" s="35">
        <v>3</v>
      </c>
      <c r="H22" s="35">
        <v>71</v>
      </c>
      <c r="I22" s="35">
        <v>64</v>
      </c>
      <c r="J22" s="35">
        <v>29</v>
      </c>
      <c r="K22" s="35">
        <v>2</v>
      </c>
      <c r="L22" s="32">
        <f>F22-MAX(B22:K22)</f>
        <v>-21</v>
      </c>
    </row>
    <row r="23" spans="1:12">
      <c r="A23" s="20" t="s">
        <v>87</v>
      </c>
      <c r="B23" s="35">
        <v>82</v>
      </c>
      <c r="C23" s="35">
        <v>13</v>
      </c>
      <c r="D23" s="35">
        <v>55</v>
      </c>
      <c r="E23" s="35">
        <v>37</v>
      </c>
      <c r="F23" s="35">
        <v>74</v>
      </c>
      <c r="G23" s="35">
        <v>71</v>
      </c>
      <c r="H23" s="35">
        <v>61</v>
      </c>
      <c r="I23" s="35">
        <v>70</v>
      </c>
      <c r="J23" s="35">
        <v>23</v>
      </c>
      <c r="K23" s="35">
        <v>81</v>
      </c>
      <c r="L23" s="32">
        <f>G23-MAX(B23:K23)</f>
        <v>-11</v>
      </c>
    </row>
    <row r="24" spans="1:12">
      <c r="A24" s="20" t="s">
        <v>88</v>
      </c>
      <c r="B24" s="35">
        <v>58</v>
      </c>
      <c r="C24" s="35">
        <v>96</v>
      </c>
      <c r="D24" s="35">
        <v>49</v>
      </c>
      <c r="E24" s="35">
        <v>92</v>
      </c>
      <c r="F24" s="35">
        <v>90</v>
      </c>
      <c r="G24" s="35">
        <v>76</v>
      </c>
      <c r="H24" s="35">
        <v>51</v>
      </c>
      <c r="I24" s="35">
        <v>38</v>
      </c>
      <c r="J24" s="35">
        <v>39</v>
      </c>
      <c r="K24" s="35">
        <v>31</v>
      </c>
      <c r="L24" s="32">
        <f>H24-MAX(B24:K24)</f>
        <v>-45</v>
      </c>
    </row>
    <row r="25" spans="1:12">
      <c r="A25" s="20" t="s">
        <v>89</v>
      </c>
      <c r="B25" s="35">
        <v>44</v>
      </c>
      <c r="C25" s="35">
        <v>23</v>
      </c>
      <c r="D25" s="35">
        <v>53</v>
      </c>
      <c r="E25" s="35">
        <v>20</v>
      </c>
      <c r="F25" s="35">
        <v>64</v>
      </c>
      <c r="G25" s="35">
        <v>88</v>
      </c>
      <c r="H25" s="35">
        <v>2</v>
      </c>
      <c r="I25" s="35">
        <v>89</v>
      </c>
      <c r="J25" s="35">
        <v>18</v>
      </c>
      <c r="K25" s="35">
        <v>92</v>
      </c>
      <c r="L25" s="32">
        <f>I25-MAX(B25:K25)</f>
        <v>-3</v>
      </c>
    </row>
    <row r="26" spans="1:12">
      <c r="A26" s="20" t="s">
        <v>90</v>
      </c>
      <c r="B26" s="35">
        <v>19</v>
      </c>
      <c r="C26" s="35">
        <v>35</v>
      </c>
      <c r="D26" s="35">
        <v>83</v>
      </c>
      <c r="E26" s="35">
        <v>75</v>
      </c>
      <c r="F26" s="35">
        <v>27</v>
      </c>
      <c r="G26" s="35">
        <v>37</v>
      </c>
      <c r="H26" s="35">
        <v>73</v>
      </c>
      <c r="I26" s="35">
        <v>80</v>
      </c>
      <c r="J26" s="35">
        <v>29</v>
      </c>
      <c r="K26" s="35">
        <v>24</v>
      </c>
      <c r="L26" s="32">
        <f>J26-MAX(B26:K26)</f>
        <v>-54</v>
      </c>
    </row>
    <row r="27" spans="1:12">
      <c r="A27" s="20" t="s">
        <v>91</v>
      </c>
      <c r="B27" s="35">
        <v>8</v>
      </c>
      <c r="C27" s="35">
        <v>91</v>
      </c>
      <c r="D27" s="35">
        <v>4</v>
      </c>
      <c r="E27" s="35">
        <v>45</v>
      </c>
      <c r="F27" s="35">
        <v>34</v>
      </c>
      <c r="G27" s="35">
        <v>36</v>
      </c>
      <c r="H27" s="35">
        <v>73</v>
      </c>
      <c r="I27" s="35">
        <v>54</v>
      </c>
      <c r="J27" s="35">
        <v>95</v>
      </c>
      <c r="K27" s="35">
        <v>64</v>
      </c>
      <c r="L27" s="32">
        <f>K27-MAX(B27:K27)</f>
        <v>-31</v>
      </c>
    </row>
    <row r="28" spans="1:12">
      <c r="A28" s="20" t="s">
        <v>78</v>
      </c>
      <c r="B28" s="32">
        <f>B18-MAX(B18:B27)</f>
        <v>-49</v>
      </c>
      <c r="C28" s="32">
        <f>C19-MAX(C18:C27)</f>
        <v>-28</v>
      </c>
      <c r="D28" s="32">
        <f>D20-MAX(D18:D27)</f>
        <v>-10</v>
      </c>
      <c r="E28" s="32">
        <f>E21-MAX(E18:E27)</f>
        <v>-12</v>
      </c>
      <c r="F28" s="32">
        <f>F22-MAX(F18:F27)</f>
        <v>-42</v>
      </c>
      <c r="G28" s="32">
        <f>G23-MAX(G18:G27)</f>
        <v>-17</v>
      </c>
      <c r="H28" s="32">
        <f>H24-MAX(H18:H27)</f>
        <v>-22</v>
      </c>
      <c r="I28" s="32">
        <f>I25-MAX(I18:I27)</f>
        <v>-7</v>
      </c>
      <c r="J28" s="32">
        <f>J26-MAX(J18:J27)</f>
        <v>-66</v>
      </c>
      <c r="K28" s="32">
        <f>K27-MAX(K18:K27)</f>
        <v>-28</v>
      </c>
      <c r="L28" s="33">
        <f>SUM(L18:L27)+SUM(B28:K28)</f>
        <v>-538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Q16"/>
  <sheetViews>
    <sheetView workbookViewId="0"/>
  </sheetViews>
  <sheetFormatPr defaultRowHeight="13.5"/>
  <sheetData>
    <row r="2" spans="1:17">
      <c r="A2" t="s">
        <v>64</v>
      </c>
    </row>
    <row r="4" spans="1:17">
      <c r="B4" s="18" t="s">
        <v>66</v>
      </c>
    </row>
    <row r="5" spans="1:17">
      <c r="A5" t="s">
        <v>0</v>
      </c>
      <c r="B5" s="7">
        <v>10</v>
      </c>
    </row>
    <row r="6" spans="1:17">
      <c r="A6" s="18" t="s">
        <v>67</v>
      </c>
      <c r="B6" s="6" t="s">
        <v>103</v>
      </c>
      <c r="C6" s="6" t="s">
        <v>65</v>
      </c>
      <c r="D6" s="18" t="s">
        <v>104</v>
      </c>
      <c r="E6" s="18"/>
      <c r="F6" s="18"/>
      <c r="G6" s="18"/>
      <c r="H6" s="18"/>
      <c r="I6" s="18"/>
      <c r="J6" s="18"/>
      <c r="K6" s="18"/>
      <c r="L6" s="18"/>
      <c r="M6" s="18"/>
    </row>
    <row r="7" spans="1:17">
      <c r="A7" s="18"/>
      <c r="B7" s="6"/>
      <c r="C7" s="6"/>
      <c r="D7" s="7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</row>
    <row r="8" spans="1:17">
      <c r="A8">
        <v>1</v>
      </c>
      <c r="B8">
        <f>$B$5/A8</f>
        <v>10</v>
      </c>
      <c r="C8">
        <f>POWER(B8,2)</f>
        <v>100</v>
      </c>
      <c r="D8">
        <f t="shared" ref="D8:M12" si="0">$C8*D$7</f>
        <v>100</v>
      </c>
      <c r="E8">
        <f t="shared" si="0"/>
        <v>200</v>
      </c>
      <c r="F8">
        <f t="shared" si="0"/>
        <v>300</v>
      </c>
      <c r="G8">
        <f t="shared" si="0"/>
        <v>400</v>
      </c>
      <c r="H8">
        <f t="shared" si="0"/>
        <v>500</v>
      </c>
      <c r="I8">
        <f t="shared" si="0"/>
        <v>600</v>
      </c>
      <c r="J8">
        <f t="shared" si="0"/>
        <v>700</v>
      </c>
      <c r="K8">
        <f t="shared" si="0"/>
        <v>800</v>
      </c>
      <c r="L8">
        <f t="shared" si="0"/>
        <v>900</v>
      </c>
      <c r="M8">
        <f t="shared" si="0"/>
        <v>1000</v>
      </c>
    </row>
    <row r="9" spans="1:17">
      <c r="A9">
        <v>2</v>
      </c>
      <c r="B9">
        <f>$B$5/A9</f>
        <v>5</v>
      </c>
      <c r="C9">
        <f>POWER(B9,2)</f>
        <v>25</v>
      </c>
      <c r="D9">
        <f t="shared" si="0"/>
        <v>25</v>
      </c>
      <c r="E9">
        <f t="shared" si="0"/>
        <v>50</v>
      </c>
      <c r="F9">
        <f t="shared" si="0"/>
        <v>75</v>
      </c>
      <c r="G9">
        <f t="shared" si="0"/>
        <v>100</v>
      </c>
      <c r="H9">
        <f t="shared" si="0"/>
        <v>125</v>
      </c>
      <c r="I9">
        <f t="shared" si="0"/>
        <v>150</v>
      </c>
      <c r="J9">
        <f t="shared" si="0"/>
        <v>175</v>
      </c>
      <c r="K9">
        <f t="shared" si="0"/>
        <v>200</v>
      </c>
      <c r="L9">
        <f t="shared" si="0"/>
        <v>225</v>
      </c>
      <c r="M9">
        <f t="shared" si="0"/>
        <v>250</v>
      </c>
    </row>
    <row r="10" spans="1:17">
      <c r="A10">
        <v>3</v>
      </c>
      <c r="B10">
        <f>$B$5/A10</f>
        <v>3.3333333333333335</v>
      </c>
      <c r="C10">
        <f>POWER(B10,2)</f>
        <v>11.111111111111112</v>
      </c>
      <c r="D10">
        <f t="shared" si="0"/>
        <v>11.111111111111112</v>
      </c>
      <c r="E10">
        <f t="shared" si="0"/>
        <v>22.222222222222225</v>
      </c>
      <c r="F10">
        <f t="shared" si="0"/>
        <v>33.333333333333336</v>
      </c>
      <c r="G10">
        <f t="shared" si="0"/>
        <v>44.44444444444445</v>
      </c>
      <c r="H10">
        <f t="shared" si="0"/>
        <v>55.555555555555564</v>
      </c>
      <c r="I10">
        <f t="shared" si="0"/>
        <v>66.666666666666671</v>
      </c>
      <c r="J10">
        <f t="shared" si="0"/>
        <v>77.777777777777786</v>
      </c>
      <c r="K10">
        <f t="shared" si="0"/>
        <v>88.8888888888889</v>
      </c>
      <c r="L10">
        <f t="shared" si="0"/>
        <v>100.00000000000001</v>
      </c>
      <c r="M10">
        <f t="shared" si="0"/>
        <v>111.11111111111113</v>
      </c>
    </row>
    <row r="11" spans="1:17">
      <c r="A11">
        <v>4</v>
      </c>
      <c r="B11">
        <f>$B$5/A11</f>
        <v>2.5</v>
      </c>
      <c r="C11">
        <f>POWER(B11,2)</f>
        <v>6.25</v>
      </c>
      <c r="D11">
        <f t="shared" si="0"/>
        <v>6.25</v>
      </c>
      <c r="E11">
        <f t="shared" si="0"/>
        <v>12.5</v>
      </c>
      <c r="F11">
        <f t="shared" si="0"/>
        <v>18.75</v>
      </c>
      <c r="G11">
        <f t="shared" si="0"/>
        <v>25</v>
      </c>
      <c r="H11">
        <f t="shared" si="0"/>
        <v>31.25</v>
      </c>
      <c r="I11">
        <f t="shared" si="0"/>
        <v>37.5</v>
      </c>
      <c r="J11">
        <f t="shared" si="0"/>
        <v>43.75</v>
      </c>
      <c r="K11">
        <f t="shared" si="0"/>
        <v>50</v>
      </c>
      <c r="L11">
        <f t="shared" si="0"/>
        <v>56.25</v>
      </c>
      <c r="M11">
        <f t="shared" si="0"/>
        <v>62.5</v>
      </c>
    </row>
    <row r="12" spans="1:17">
      <c r="A12">
        <v>5</v>
      </c>
      <c r="B12">
        <f>$B$5/A12</f>
        <v>2</v>
      </c>
      <c r="C12">
        <f>POWER(B12,2)</f>
        <v>4</v>
      </c>
      <c r="D12">
        <f t="shared" si="0"/>
        <v>4</v>
      </c>
      <c r="E12">
        <f t="shared" si="0"/>
        <v>8</v>
      </c>
      <c r="F12">
        <f t="shared" si="0"/>
        <v>12</v>
      </c>
      <c r="G12">
        <f t="shared" si="0"/>
        <v>16</v>
      </c>
      <c r="H12">
        <f t="shared" si="0"/>
        <v>20</v>
      </c>
      <c r="I12">
        <f t="shared" si="0"/>
        <v>24</v>
      </c>
      <c r="J12">
        <f t="shared" si="0"/>
        <v>28</v>
      </c>
      <c r="K12">
        <f t="shared" si="0"/>
        <v>32</v>
      </c>
      <c r="L12">
        <f t="shared" si="0"/>
        <v>36</v>
      </c>
      <c r="M12">
        <f t="shared" si="0"/>
        <v>40</v>
      </c>
    </row>
    <row r="16" spans="1:17">
      <c r="A16" t="s">
        <v>101</v>
      </c>
      <c r="I16" t="s">
        <v>83</v>
      </c>
      <c r="Q16" t="s">
        <v>84</v>
      </c>
    </row>
  </sheetData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Q33"/>
  <sheetViews>
    <sheetView workbookViewId="0"/>
  </sheetViews>
  <sheetFormatPr defaultRowHeight="13.5"/>
  <sheetData>
    <row r="2" spans="1:17">
      <c r="A2" t="s">
        <v>106</v>
      </c>
    </row>
    <row r="3" spans="1:17">
      <c r="A3" t="s">
        <v>116</v>
      </c>
    </row>
    <row r="5" spans="1:17">
      <c r="B5" s="18" t="s">
        <v>108</v>
      </c>
    </row>
    <row r="6" spans="1:17">
      <c r="A6" t="s">
        <v>0</v>
      </c>
      <c r="B6" s="7">
        <v>50</v>
      </c>
    </row>
    <row r="7" spans="1:17">
      <c r="A7" s="18"/>
      <c r="B7" s="6" t="s">
        <v>105</v>
      </c>
      <c r="C7" s="6"/>
      <c r="D7" s="6" t="s">
        <v>113</v>
      </c>
      <c r="E7" s="6"/>
      <c r="F7" s="6" t="s">
        <v>114</v>
      </c>
      <c r="G7" s="6"/>
      <c r="H7" s="18" t="s">
        <v>69</v>
      </c>
      <c r="I7" s="18"/>
      <c r="J7" s="18"/>
      <c r="K7" s="18"/>
      <c r="L7" s="18"/>
      <c r="M7" s="18"/>
      <c r="N7" s="18"/>
      <c r="O7" s="18"/>
      <c r="P7" s="18"/>
      <c r="Q7" s="18"/>
    </row>
    <row r="8" spans="1:17">
      <c r="A8" s="18" t="s">
        <v>68</v>
      </c>
      <c r="B8" s="6" t="s">
        <v>109</v>
      </c>
      <c r="C8" s="6" t="s">
        <v>110</v>
      </c>
      <c r="D8" s="6" t="s">
        <v>107</v>
      </c>
      <c r="E8" s="6" t="s">
        <v>115</v>
      </c>
      <c r="F8" s="6" t="s">
        <v>107</v>
      </c>
      <c r="G8" s="6" t="s">
        <v>115</v>
      </c>
      <c r="H8" s="7">
        <v>1</v>
      </c>
      <c r="I8" s="7">
        <f>H8+1</f>
        <v>2</v>
      </c>
      <c r="J8" s="7">
        <f t="shared" ref="J8:Q8" si="0">I8+1</f>
        <v>3</v>
      </c>
      <c r="K8" s="7">
        <f t="shared" si="0"/>
        <v>4</v>
      </c>
      <c r="L8" s="7">
        <f t="shared" si="0"/>
        <v>5</v>
      </c>
      <c r="M8" s="7">
        <f t="shared" si="0"/>
        <v>6</v>
      </c>
      <c r="N8" s="7">
        <f t="shared" si="0"/>
        <v>7</v>
      </c>
      <c r="O8" s="7">
        <f t="shared" si="0"/>
        <v>8</v>
      </c>
      <c r="P8" s="7">
        <f t="shared" si="0"/>
        <v>9</v>
      </c>
      <c r="Q8" s="7">
        <f t="shared" si="0"/>
        <v>10</v>
      </c>
    </row>
    <row r="9" spans="1:17">
      <c r="A9">
        <v>0</v>
      </c>
      <c r="B9">
        <f>ABS($B$6-A9)</f>
        <v>50</v>
      </c>
      <c r="C9">
        <f>$B$6-B9</f>
        <v>0</v>
      </c>
      <c r="D9">
        <f>POWER(C9,2)</f>
        <v>0</v>
      </c>
      <c r="E9">
        <f>LN(B9)*650</f>
        <v>2542.8149535282951</v>
      </c>
      <c r="F9" t="e">
        <f>LN(C9)*650</f>
        <v>#NUM!</v>
      </c>
      <c r="G9">
        <f>POWER(B9,2)</f>
        <v>2500</v>
      </c>
      <c r="H9">
        <f t="shared" ref="H9:Q18" si="1">$C9*H$8</f>
        <v>0</v>
      </c>
      <c r="I9">
        <f t="shared" si="1"/>
        <v>0</v>
      </c>
      <c r="J9">
        <f t="shared" si="1"/>
        <v>0</v>
      </c>
      <c r="K9">
        <f t="shared" si="1"/>
        <v>0</v>
      </c>
      <c r="L9">
        <f t="shared" si="1"/>
        <v>0</v>
      </c>
      <c r="M9">
        <f t="shared" si="1"/>
        <v>0</v>
      </c>
      <c r="N9">
        <f t="shared" si="1"/>
        <v>0</v>
      </c>
      <c r="O9">
        <f t="shared" si="1"/>
        <v>0</v>
      </c>
      <c r="P9">
        <f t="shared" si="1"/>
        <v>0</v>
      </c>
      <c r="Q9">
        <f t="shared" si="1"/>
        <v>0</v>
      </c>
    </row>
    <row r="10" spans="1:17">
      <c r="A10">
        <f t="shared" ref="A10:A16" si="2">A9+5</f>
        <v>5</v>
      </c>
      <c r="B10">
        <f t="shared" ref="B10:B29" si="3">ABS($B$6-A10)</f>
        <v>45</v>
      </c>
      <c r="C10">
        <f t="shared" ref="C10:C29" si="4">$B$6-B10</f>
        <v>5</v>
      </c>
      <c r="D10">
        <f t="shared" ref="D10:D29" si="5">POWER(C10,2)</f>
        <v>25</v>
      </c>
      <c r="E10">
        <f t="shared" ref="E10:E29" si="6">LN(B10)*650</f>
        <v>2474.3306183507079</v>
      </c>
      <c r="F10">
        <f t="shared" ref="F10:F29" si="7">LN(C10)*650</f>
        <v>1046.1346430821652</v>
      </c>
      <c r="G10">
        <f>POWER(B10,2)</f>
        <v>2025</v>
      </c>
      <c r="H10">
        <f t="shared" si="1"/>
        <v>5</v>
      </c>
      <c r="I10">
        <f t="shared" si="1"/>
        <v>10</v>
      </c>
      <c r="J10">
        <f t="shared" si="1"/>
        <v>15</v>
      </c>
      <c r="K10">
        <f t="shared" si="1"/>
        <v>20</v>
      </c>
      <c r="L10">
        <f t="shared" si="1"/>
        <v>25</v>
      </c>
      <c r="M10">
        <f t="shared" si="1"/>
        <v>30</v>
      </c>
      <c r="N10">
        <f t="shared" si="1"/>
        <v>35</v>
      </c>
      <c r="O10">
        <f t="shared" si="1"/>
        <v>40</v>
      </c>
      <c r="P10">
        <f t="shared" si="1"/>
        <v>45</v>
      </c>
      <c r="Q10">
        <f t="shared" si="1"/>
        <v>50</v>
      </c>
    </row>
    <row r="11" spans="1:17">
      <c r="A11">
        <f t="shared" si="2"/>
        <v>10</v>
      </c>
      <c r="B11">
        <f t="shared" si="3"/>
        <v>40</v>
      </c>
      <c r="C11">
        <f t="shared" si="4"/>
        <v>10</v>
      </c>
      <c r="D11">
        <f t="shared" si="5"/>
        <v>100</v>
      </c>
      <c r="E11">
        <f t="shared" si="6"/>
        <v>2397.7716451740584</v>
      </c>
      <c r="F11">
        <f t="shared" si="7"/>
        <v>1496.6803104461299</v>
      </c>
      <c r="G11">
        <f t="shared" ref="G11:G29" si="8">POWER(B11,2)</f>
        <v>1600</v>
      </c>
      <c r="H11">
        <f t="shared" si="1"/>
        <v>10</v>
      </c>
      <c r="I11">
        <f t="shared" si="1"/>
        <v>20</v>
      </c>
      <c r="J11">
        <f t="shared" si="1"/>
        <v>30</v>
      </c>
      <c r="K11">
        <f t="shared" si="1"/>
        <v>40</v>
      </c>
      <c r="L11">
        <f t="shared" si="1"/>
        <v>50</v>
      </c>
      <c r="M11">
        <f t="shared" si="1"/>
        <v>60</v>
      </c>
      <c r="N11">
        <f t="shared" si="1"/>
        <v>70</v>
      </c>
      <c r="O11">
        <f t="shared" si="1"/>
        <v>80</v>
      </c>
      <c r="P11">
        <f t="shared" si="1"/>
        <v>90</v>
      </c>
      <c r="Q11">
        <f t="shared" si="1"/>
        <v>100</v>
      </c>
    </row>
    <row r="12" spans="1:17">
      <c r="A12">
        <f t="shared" si="2"/>
        <v>15</v>
      </c>
      <c r="B12">
        <f t="shared" si="3"/>
        <v>35</v>
      </c>
      <c r="C12">
        <f t="shared" si="4"/>
        <v>15</v>
      </c>
      <c r="D12">
        <f t="shared" si="5"/>
        <v>225</v>
      </c>
      <c r="E12">
        <f t="shared" si="6"/>
        <v>2310.976239968119</v>
      </c>
      <c r="F12">
        <f t="shared" si="7"/>
        <v>1760.2326307164365</v>
      </c>
      <c r="G12">
        <f t="shared" si="8"/>
        <v>1225</v>
      </c>
      <c r="H12">
        <f t="shared" si="1"/>
        <v>15</v>
      </c>
      <c r="I12">
        <f t="shared" si="1"/>
        <v>30</v>
      </c>
      <c r="J12">
        <f t="shared" si="1"/>
        <v>45</v>
      </c>
      <c r="K12">
        <f t="shared" si="1"/>
        <v>60</v>
      </c>
      <c r="L12">
        <f t="shared" si="1"/>
        <v>75</v>
      </c>
      <c r="M12">
        <f t="shared" si="1"/>
        <v>90</v>
      </c>
      <c r="N12">
        <f t="shared" si="1"/>
        <v>105</v>
      </c>
      <c r="O12">
        <f t="shared" si="1"/>
        <v>120</v>
      </c>
      <c r="P12">
        <f t="shared" si="1"/>
        <v>135</v>
      </c>
      <c r="Q12">
        <f t="shared" si="1"/>
        <v>150</v>
      </c>
    </row>
    <row r="13" spans="1:17">
      <c r="A13">
        <f t="shared" si="2"/>
        <v>20</v>
      </c>
      <c r="B13">
        <f t="shared" si="3"/>
        <v>30</v>
      </c>
      <c r="C13">
        <f t="shared" si="4"/>
        <v>20</v>
      </c>
      <c r="D13">
        <f t="shared" si="5"/>
        <v>400</v>
      </c>
      <c r="E13">
        <f t="shared" si="6"/>
        <v>2210.7782980804009</v>
      </c>
      <c r="F13">
        <f t="shared" si="7"/>
        <v>1947.225977810094</v>
      </c>
      <c r="G13">
        <f t="shared" si="8"/>
        <v>900</v>
      </c>
      <c r="H13">
        <f t="shared" si="1"/>
        <v>20</v>
      </c>
      <c r="I13">
        <f t="shared" si="1"/>
        <v>40</v>
      </c>
      <c r="J13">
        <f t="shared" si="1"/>
        <v>60</v>
      </c>
      <c r="K13">
        <f t="shared" si="1"/>
        <v>80</v>
      </c>
      <c r="L13">
        <f t="shared" si="1"/>
        <v>100</v>
      </c>
      <c r="M13">
        <f t="shared" si="1"/>
        <v>120</v>
      </c>
      <c r="N13">
        <f t="shared" si="1"/>
        <v>140</v>
      </c>
      <c r="O13">
        <f t="shared" si="1"/>
        <v>160</v>
      </c>
      <c r="P13">
        <f t="shared" si="1"/>
        <v>180</v>
      </c>
      <c r="Q13">
        <f t="shared" si="1"/>
        <v>200</v>
      </c>
    </row>
    <row r="14" spans="1:17">
      <c r="A14">
        <f t="shared" si="2"/>
        <v>25</v>
      </c>
      <c r="B14">
        <f t="shared" si="3"/>
        <v>25</v>
      </c>
      <c r="C14">
        <f t="shared" si="4"/>
        <v>25</v>
      </c>
      <c r="D14">
        <f t="shared" si="5"/>
        <v>625</v>
      </c>
      <c r="E14">
        <f t="shared" si="6"/>
        <v>2092.2692861643304</v>
      </c>
      <c r="F14">
        <f t="shared" si="7"/>
        <v>2092.2692861643304</v>
      </c>
      <c r="G14">
        <f t="shared" si="8"/>
        <v>625</v>
      </c>
      <c r="H14">
        <f t="shared" si="1"/>
        <v>25</v>
      </c>
      <c r="I14">
        <f t="shared" si="1"/>
        <v>50</v>
      </c>
      <c r="J14">
        <f t="shared" si="1"/>
        <v>75</v>
      </c>
      <c r="K14">
        <f t="shared" si="1"/>
        <v>100</v>
      </c>
      <c r="L14">
        <f t="shared" si="1"/>
        <v>125</v>
      </c>
      <c r="M14">
        <f t="shared" si="1"/>
        <v>150</v>
      </c>
      <c r="N14">
        <f t="shared" si="1"/>
        <v>175</v>
      </c>
      <c r="O14">
        <f t="shared" si="1"/>
        <v>200</v>
      </c>
      <c r="P14">
        <f t="shared" si="1"/>
        <v>225</v>
      </c>
      <c r="Q14">
        <f t="shared" si="1"/>
        <v>250</v>
      </c>
    </row>
    <row r="15" spans="1:17">
      <c r="A15">
        <f t="shared" si="2"/>
        <v>30</v>
      </c>
      <c r="B15">
        <f t="shared" si="3"/>
        <v>20</v>
      </c>
      <c r="C15">
        <f t="shared" si="4"/>
        <v>30</v>
      </c>
      <c r="D15">
        <f t="shared" si="5"/>
        <v>900</v>
      </c>
      <c r="E15">
        <f t="shared" si="6"/>
        <v>1947.225977810094</v>
      </c>
      <c r="F15">
        <f t="shared" si="7"/>
        <v>2210.7782980804009</v>
      </c>
      <c r="G15">
        <f t="shared" si="8"/>
        <v>400</v>
      </c>
      <c r="H15">
        <f t="shared" si="1"/>
        <v>30</v>
      </c>
      <c r="I15">
        <f t="shared" si="1"/>
        <v>60</v>
      </c>
      <c r="J15">
        <f t="shared" si="1"/>
        <v>90</v>
      </c>
      <c r="K15">
        <f t="shared" si="1"/>
        <v>120</v>
      </c>
      <c r="L15">
        <f t="shared" si="1"/>
        <v>150</v>
      </c>
      <c r="M15">
        <f t="shared" si="1"/>
        <v>180</v>
      </c>
      <c r="N15">
        <f t="shared" si="1"/>
        <v>210</v>
      </c>
      <c r="O15">
        <f t="shared" si="1"/>
        <v>240</v>
      </c>
      <c r="P15">
        <f t="shared" si="1"/>
        <v>270</v>
      </c>
      <c r="Q15">
        <f t="shared" si="1"/>
        <v>300</v>
      </c>
    </row>
    <row r="16" spans="1:17">
      <c r="A16">
        <f t="shared" si="2"/>
        <v>35</v>
      </c>
      <c r="B16">
        <f t="shared" si="3"/>
        <v>15</v>
      </c>
      <c r="C16">
        <f t="shared" si="4"/>
        <v>35</v>
      </c>
      <c r="D16">
        <f t="shared" si="5"/>
        <v>1225</v>
      </c>
      <c r="E16">
        <f t="shared" si="6"/>
        <v>1760.2326307164365</v>
      </c>
      <c r="F16">
        <f t="shared" si="7"/>
        <v>2310.976239968119</v>
      </c>
      <c r="G16">
        <f t="shared" si="8"/>
        <v>225</v>
      </c>
      <c r="H16">
        <f t="shared" si="1"/>
        <v>35</v>
      </c>
      <c r="I16">
        <f t="shared" si="1"/>
        <v>70</v>
      </c>
      <c r="J16">
        <f t="shared" si="1"/>
        <v>105</v>
      </c>
      <c r="K16">
        <f t="shared" si="1"/>
        <v>140</v>
      </c>
      <c r="L16">
        <f t="shared" si="1"/>
        <v>175</v>
      </c>
      <c r="M16">
        <f t="shared" si="1"/>
        <v>210</v>
      </c>
      <c r="N16">
        <f t="shared" si="1"/>
        <v>245</v>
      </c>
      <c r="O16">
        <f t="shared" si="1"/>
        <v>280</v>
      </c>
      <c r="P16">
        <f t="shared" si="1"/>
        <v>315</v>
      </c>
      <c r="Q16">
        <f t="shared" si="1"/>
        <v>350</v>
      </c>
    </row>
    <row r="17" spans="1:17">
      <c r="A17">
        <f t="shared" ref="A17:A28" si="9">A16+5</f>
        <v>40</v>
      </c>
      <c r="B17">
        <f t="shared" si="3"/>
        <v>10</v>
      </c>
      <c r="C17">
        <f t="shared" si="4"/>
        <v>40</v>
      </c>
      <c r="D17">
        <f t="shared" si="5"/>
        <v>1600</v>
      </c>
      <c r="E17">
        <f t="shared" si="6"/>
        <v>1496.6803104461299</v>
      </c>
      <c r="F17">
        <f t="shared" si="7"/>
        <v>2397.7716451740584</v>
      </c>
      <c r="G17">
        <f t="shared" si="8"/>
        <v>100</v>
      </c>
      <c r="H17">
        <f t="shared" si="1"/>
        <v>40</v>
      </c>
      <c r="I17">
        <f t="shared" si="1"/>
        <v>80</v>
      </c>
      <c r="J17">
        <f t="shared" si="1"/>
        <v>120</v>
      </c>
      <c r="K17">
        <f t="shared" si="1"/>
        <v>160</v>
      </c>
      <c r="L17">
        <f t="shared" si="1"/>
        <v>200</v>
      </c>
      <c r="M17">
        <f t="shared" si="1"/>
        <v>240</v>
      </c>
      <c r="N17">
        <f t="shared" si="1"/>
        <v>280</v>
      </c>
      <c r="O17">
        <f t="shared" si="1"/>
        <v>320</v>
      </c>
      <c r="P17">
        <f t="shared" si="1"/>
        <v>360</v>
      </c>
      <c r="Q17">
        <f t="shared" si="1"/>
        <v>400</v>
      </c>
    </row>
    <row r="18" spans="1:17">
      <c r="A18">
        <f t="shared" si="9"/>
        <v>45</v>
      </c>
      <c r="B18">
        <f t="shared" si="3"/>
        <v>5</v>
      </c>
      <c r="C18">
        <f t="shared" si="4"/>
        <v>45</v>
      </c>
      <c r="D18">
        <f t="shared" si="5"/>
        <v>2025</v>
      </c>
      <c r="E18">
        <f t="shared" si="6"/>
        <v>1046.1346430821652</v>
      </c>
      <c r="F18">
        <f t="shared" si="7"/>
        <v>2474.3306183507079</v>
      </c>
      <c r="G18">
        <f t="shared" si="8"/>
        <v>25</v>
      </c>
      <c r="H18">
        <f t="shared" si="1"/>
        <v>45</v>
      </c>
      <c r="I18">
        <f t="shared" si="1"/>
        <v>90</v>
      </c>
      <c r="J18">
        <f t="shared" si="1"/>
        <v>135</v>
      </c>
      <c r="K18">
        <f t="shared" si="1"/>
        <v>180</v>
      </c>
      <c r="L18">
        <f t="shared" si="1"/>
        <v>225</v>
      </c>
      <c r="M18">
        <f t="shared" si="1"/>
        <v>270</v>
      </c>
      <c r="N18">
        <f t="shared" si="1"/>
        <v>315</v>
      </c>
      <c r="O18">
        <f t="shared" si="1"/>
        <v>360</v>
      </c>
      <c r="P18">
        <f t="shared" si="1"/>
        <v>405</v>
      </c>
      <c r="Q18">
        <f t="shared" si="1"/>
        <v>450</v>
      </c>
    </row>
    <row r="19" spans="1:17">
      <c r="A19">
        <f t="shared" si="9"/>
        <v>50</v>
      </c>
      <c r="B19">
        <f t="shared" si="3"/>
        <v>0</v>
      </c>
      <c r="C19">
        <f t="shared" si="4"/>
        <v>50</v>
      </c>
      <c r="D19">
        <f t="shared" si="5"/>
        <v>2500</v>
      </c>
      <c r="E19" t="e">
        <f t="shared" si="6"/>
        <v>#NUM!</v>
      </c>
      <c r="F19">
        <f t="shared" si="7"/>
        <v>2542.8149535282951</v>
      </c>
      <c r="G19">
        <f t="shared" si="8"/>
        <v>0</v>
      </c>
      <c r="H19">
        <f t="shared" ref="H19:Q29" si="10">$C19*H$8</f>
        <v>50</v>
      </c>
      <c r="I19">
        <f t="shared" si="10"/>
        <v>100</v>
      </c>
      <c r="J19">
        <f t="shared" si="10"/>
        <v>150</v>
      </c>
      <c r="K19">
        <f t="shared" si="10"/>
        <v>200</v>
      </c>
      <c r="L19">
        <f t="shared" si="10"/>
        <v>250</v>
      </c>
      <c r="M19">
        <f t="shared" si="10"/>
        <v>300</v>
      </c>
      <c r="N19">
        <f t="shared" si="10"/>
        <v>350</v>
      </c>
      <c r="O19">
        <f t="shared" si="10"/>
        <v>400</v>
      </c>
      <c r="P19">
        <f t="shared" si="10"/>
        <v>450</v>
      </c>
      <c r="Q19">
        <f t="shared" si="10"/>
        <v>500</v>
      </c>
    </row>
    <row r="20" spans="1:17">
      <c r="A20">
        <f t="shared" si="9"/>
        <v>55</v>
      </c>
      <c r="B20">
        <f t="shared" si="3"/>
        <v>5</v>
      </c>
      <c r="C20">
        <f t="shared" si="4"/>
        <v>45</v>
      </c>
      <c r="D20">
        <f t="shared" si="5"/>
        <v>2025</v>
      </c>
      <c r="E20">
        <f t="shared" si="6"/>
        <v>1046.1346430821652</v>
      </c>
      <c r="F20">
        <f t="shared" si="7"/>
        <v>2474.3306183507079</v>
      </c>
      <c r="G20">
        <f t="shared" si="8"/>
        <v>25</v>
      </c>
      <c r="H20">
        <f t="shared" si="10"/>
        <v>45</v>
      </c>
      <c r="I20">
        <f t="shared" si="10"/>
        <v>90</v>
      </c>
      <c r="J20">
        <f t="shared" si="10"/>
        <v>135</v>
      </c>
      <c r="K20">
        <f t="shared" si="10"/>
        <v>180</v>
      </c>
      <c r="L20">
        <f t="shared" si="10"/>
        <v>225</v>
      </c>
      <c r="M20">
        <f t="shared" si="10"/>
        <v>270</v>
      </c>
      <c r="N20">
        <f t="shared" si="10"/>
        <v>315</v>
      </c>
      <c r="O20">
        <f t="shared" si="10"/>
        <v>360</v>
      </c>
      <c r="P20">
        <f t="shared" si="10"/>
        <v>405</v>
      </c>
      <c r="Q20">
        <f t="shared" si="10"/>
        <v>450</v>
      </c>
    </row>
    <row r="21" spans="1:17">
      <c r="A21">
        <f t="shared" si="9"/>
        <v>60</v>
      </c>
      <c r="B21">
        <f t="shared" si="3"/>
        <v>10</v>
      </c>
      <c r="C21">
        <f t="shared" si="4"/>
        <v>40</v>
      </c>
      <c r="D21">
        <f t="shared" si="5"/>
        <v>1600</v>
      </c>
      <c r="E21">
        <f t="shared" si="6"/>
        <v>1496.6803104461299</v>
      </c>
      <c r="F21">
        <f t="shared" si="7"/>
        <v>2397.7716451740584</v>
      </c>
      <c r="G21">
        <f t="shared" si="8"/>
        <v>100</v>
      </c>
      <c r="H21">
        <f t="shared" si="10"/>
        <v>40</v>
      </c>
      <c r="I21">
        <f t="shared" si="10"/>
        <v>80</v>
      </c>
      <c r="J21">
        <f t="shared" si="10"/>
        <v>120</v>
      </c>
      <c r="K21">
        <f t="shared" si="10"/>
        <v>160</v>
      </c>
      <c r="L21">
        <f t="shared" si="10"/>
        <v>200</v>
      </c>
      <c r="M21">
        <f t="shared" si="10"/>
        <v>240</v>
      </c>
      <c r="N21">
        <f t="shared" si="10"/>
        <v>280</v>
      </c>
      <c r="O21">
        <f t="shared" si="10"/>
        <v>320</v>
      </c>
      <c r="P21">
        <f t="shared" si="10"/>
        <v>360</v>
      </c>
      <c r="Q21">
        <f t="shared" si="10"/>
        <v>400</v>
      </c>
    </row>
    <row r="22" spans="1:17">
      <c r="A22">
        <f t="shared" si="9"/>
        <v>65</v>
      </c>
      <c r="B22">
        <f t="shared" si="3"/>
        <v>15</v>
      </c>
      <c r="C22">
        <f t="shared" si="4"/>
        <v>35</v>
      </c>
      <c r="D22">
        <f t="shared" si="5"/>
        <v>1225</v>
      </c>
      <c r="E22">
        <f t="shared" si="6"/>
        <v>1760.2326307164365</v>
      </c>
      <c r="F22">
        <f t="shared" si="7"/>
        <v>2310.976239968119</v>
      </c>
      <c r="G22">
        <f t="shared" si="8"/>
        <v>225</v>
      </c>
      <c r="H22">
        <f t="shared" si="10"/>
        <v>35</v>
      </c>
      <c r="I22">
        <f t="shared" si="10"/>
        <v>70</v>
      </c>
      <c r="J22">
        <f t="shared" si="10"/>
        <v>105</v>
      </c>
      <c r="K22">
        <f t="shared" si="10"/>
        <v>140</v>
      </c>
      <c r="L22">
        <f t="shared" si="10"/>
        <v>175</v>
      </c>
      <c r="M22">
        <f t="shared" si="10"/>
        <v>210</v>
      </c>
      <c r="N22">
        <f t="shared" si="10"/>
        <v>245</v>
      </c>
      <c r="O22">
        <f t="shared" si="10"/>
        <v>280</v>
      </c>
      <c r="P22">
        <f t="shared" si="10"/>
        <v>315</v>
      </c>
      <c r="Q22">
        <f t="shared" si="10"/>
        <v>350</v>
      </c>
    </row>
    <row r="23" spans="1:17">
      <c r="A23">
        <f t="shared" si="9"/>
        <v>70</v>
      </c>
      <c r="B23">
        <f t="shared" si="3"/>
        <v>20</v>
      </c>
      <c r="C23">
        <f t="shared" si="4"/>
        <v>30</v>
      </c>
      <c r="D23">
        <f t="shared" si="5"/>
        <v>900</v>
      </c>
      <c r="E23">
        <f t="shared" si="6"/>
        <v>1947.225977810094</v>
      </c>
      <c r="F23">
        <f t="shared" si="7"/>
        <v>2210.7782980804009</v>
      </c>
      <c r="G23">
        <f t="shared" si="8"/>
        <v>400</v>
      </c>
      <c r="H23">
        <f t="shared" si="10"/>
        <v>30</v>
      </c>
      <c r="I23">
        <f t="shared" si="10"/>
        <v>60</v>
      </c>
      <c r="J23">
        <f t="shared" si="10"/>
        <v>90</v>
      </c>
      <c r="K23">
        <f t="shared" si="10"/>
        <v>120</v>
      </c>
      <c r="L23">
        <f t="shared" si="10"/>
        <v>150</v>
      </c>
      <c r="M23">
        <f t="shared" si="10"/>
        <v>180</v>
      </c>
      <c r="N23">
        <f t="shared" si="10"/>
        <v>210</v>
      </c>
      <c r="O23">
        <f t="shared" si="10"/>
        <v>240</v>
      </c>
      <c r="P23">
        <f t="shared" si="10"/>
        <v>270</v>
      </c>
      <c r="Q23">
        <f t="shared" si="10"/>
        <v>300</v>
      </c>
    </row>
    <row r="24" spans="1:17">
      <c r="A24">
        <f t="shared" si="9"/>
        <v>75</v>
      </c>
      <c r="B24">
        <f t="shared" si="3"/>
        <v>25</v>
      </c>
      <c r="C24">
        <f t="shared" si="4"/>
        <v>25</v>
      </c>
      <c r="D24">
        <f t="shared" si="5"/>
        <v>625</v>
      </c>
      <c r="E24">
        <f t="shared" si="6"/>
        <v>2092.2692861643304</v>
      </c>
      <c r="F24">
        <f t="shared" si="7"/>
        <v>2092.2692861643304</v>
      </c>
      <c r="G24">
        <f t="shared" si="8"/>
        <v>625</v>
      </c>
      <c r="H24">
        <f t="shared" si="10"/>
        <v>25</v>
      </c>
      <c r="I24">
        <f t="shared" si="10"/>
        <v>50</v>
      </c>
      <c r="J24">
        <f t="shared" si="10"/>
        <v>75</v>
      </c>
      <c r="K24">
        <f t="shared" si="10"/>
        <v>100</v>
      </c>
      <c r="L24">
        <f t="shared" si="10"/>
        <v>125</v>
      </c>
      <c r="M24">
        <f t="shared" si="10"/>
        <v>150</v>
      </c>
      <c r="N24">
        <f t="shared" si="10"/>
        <v>175</v>
      </c>
      <c r="O24">
        <f t="shared" si="10"/>
        <v>200</v>
      </c>
      <c r="P24">
        <f t="shared" si="10"/>
        <v>225</v>
      </c>
      <c r="Q24">
        <f t="shared" si="10"/>
        <v>250</v>
      </c>
    </row>
    <row r="25" spans="1:17">
      <c r="A25">
        <f t="shared" si="9"/>
        <v>80</v>
      </c>
      <c r="B25">
        <f t="shared" si="3"/>
        <v>30</v>
      </c>
      <c r="C25">
        <f t="shared" si="4"/>
        <v>20</v>
      </c>
      <c r="D25">
        <f t="shared" si="5"/>
        <v>400</v>
      </c>
      <c r="E25">
        <f t="shared" si="6"/>
        <v>2210.7782980804009</v>
      </c>
      <c r="F25">
        <f t="shared" si="7"/>
        <v>1947.225977810094</v>
      </c>
      <c r="G25">
        <f t="shared" si="8"/>
        <v>900</v>
      </c>
      <c r="H25">
        <f t="shared" si="10"/>
        <v>20</v>
      </c>
      <c r="I25">
        <f t="shared" si="10"/>
        <v>40</v>
      </c>
      <c r="J25">
        <f t="shared" si="10"/>
        <v>60</v>
      </c>
      <c r="K25">
        <f t="shared" si="10"/>
        <v>80</v>
      </c>
      <c r="L25">
        <f t="shared" si="10"/>
        <v>100</v>
      </c>
      <c r="M25">
        <f t="shared" si="10"/>
        <v>120</v>
      </c>
      <c r="N25">
        <f t="shared" si="10"/>
        <v>140</v>
      </c>
      <c r="O25">
        <f t="shared" si="10"/>
        <v>160</v>
      </c>
      <c r="P25">
        <f t="shared" si="10"/>
        <v>180</v>
      </c>
      <c r="Q25">
        <f t="shared" si="10"/>
        <v>200</v>
      </c>
    </row>
    <row r="26" spans="1:17">
      <c r="A26">
        <f t="shared" si="9"/>
        <v>85</v>
      </c>
      <c r="B26">
        <f t="shared" si="3"/>
        <v>35</v>
      </c>
      <c r="C26">
        <f t="shared" si="4"/>
        <v>15</v>
      </c>
      <c r="D26">
        <f t="shared" si="5"/>
        <v>225</v>
      </c>
      <c r="E26">
        <f t="shared" si="6"/>
        <v>2310.976239968119</v>
      </c>
      <c r="F26">
        <f t="shared" si="7"/>
        <v>1760.2326307164365</v>
      </c>
      <c r="G26">
        <f t="shared" si="8"/>
        <v>1225</v>
      </c>
      <c r="H26">
        <f t="shared" si="10"/>
        <v>15</v>
      </c>
      <c r="I26">
        <f t="shared" si="10"/>
        <v>30</v>
      </c>
      <c r="J26">
        <f t="shared" si="10"/>
        <v>45</v>
      </c>
      <c r="K26">
        <f t="shared" si="10"/>
        <v>60</v>
      </c>
      <c r="L26">
        <f t="shared" si="10"/>
        <v>75</v>
      </c>
      <c r="M26">
        <f t="shared" si="10"/>
        <v>90</v>
      </c>
      <c r="N26">
        <f t="shared" si="10"/>
        <v>105</v>
      </c>
      <c r="O26">
        <f t="shared" si="10"/>
        <v>120</v>
      </c>
      <c r="P26">
        <f t="shared" si="10"/>
        <v>135</v>
      </c>
      <c r="Q26">
        <f t="shared" si="10"/>
        <v>150</v>
      </c>
    </row>
    <row r="27" spans="1:17">
      <c r="A27">
        <f t="shared" si="9"/>
        <v>90</v>
      </c>
      <c r="B27">
        <f t="shared" si="3"/>
        <v>40</v>
      </c>
      <c r="C27">
        <f t="shared" si="4"/>
        <v>10</v>
      </c>
      <c r="D27">
        <f t="shared" si="5"/>
        <v>100</v>
      </c>
      <c r="E27">
        <f t="shared" si="6"/>
        <v>2397.7716451740584</v>
      </c>
      <c r="F27">
        <f t="shared" si="7"/>
        <v>1496.6803104461299</v>
      </c>
      <c r="G27">
        <f t="shared" si="8"/>
        <v>1600</v>
      </c>
      <c r="H27">
        <f t="shared" si="10"/>
        <v>10</v>
      </c>
      <c r="I27">
        <f t="shared" si="10"/>
        <v>20</v>
      </c>
      <c r="J27">
        <f t="shared" si="10"/>
        <v>30</v>
      </c>
      <c r="K27">
        <f t="shared" si="10"/>
        <v>40</v>
      </c>
      <c r="L27">
        <f t="shared" si="10"/>
        <v>50</v>
      </c>
      <c r="M27">
        <f t="shared" si="10"/>
        <v>60</v>
      </c>
      <c r="N27">
        <f t="shared" si="10"/>
        <v>70</v>
      </c>
      <c r="O27">
        <f t="shared" si="10"/>
        <v>80</v>
      </c>
      <c r="P27">
        <f t="shared" si="10"/>
        <v>90</v>
      </c>
      <c r="Q27">
        <f t="shared" si="10"/>
        <v>100</v>
      </c>
    </row>
    <row r="28" spans="1:17">
      <c r="A28">
        <f t="shared" si="9"/>
        <v>95</v>
      </c>
      <c r="B28">
        <f t="shared" si="3"/>
        <v>45</v>
      </c>
      <c r="C28">
        <f t="shared" si="4"/>
        <v>5</v>
      </c>
      <c r="D28">
        <f t="shared" si="5"/>
        <v>25</v>
      </c>
      <c r="E28">
        <f t="shared" si="6"/>
        <v>2474.3306183507079</v>
      </c>
      <c r="F28">
        <f t="shared" si="7"/>
        <v>1046.1346430821652</v>
      </c>
      <c r="G28">
        <f t="shared" si="8"/>
        <v>2025</v>
      </c>
      <c r="H28">
        <f t="shared" si="10"/>
        <v>5</v>
      </c>
      <c r="I28">
        <f t="shared" si="10"/>
        <v>10</v>
      </c>
      <c r="J28">
        <f t="shared" si="10"/>
        <v>15</v>
      </c>
      <c r="K28">
        <f t="shared" si="10"/>
        <v>20</v>
      </c>
      <c r="L28">
        <f t="shared" si="10"/>
        <v>25</v>
      </c>
      <c r="M28">
        <f t="shared" si="10"/>
        <v>30</v>
      </c>
      <c r="N28">
        <f t="shared" si="10"/>
        <v>35</v>
      </c>
      <c r="O28">
        <f t="shared" si="10"/>
        <v>40</v>
      </c>
      <c r="P28">
        <f t="shared" si="10"/>
        <v>45</v>
      </c>
      <c r="Q28">
        <f t="shared" si="10"/>
        <v>50</v>
      </c>
    </row>
    <row r="29" spans="1:17">
      <c r="A29">
        <f t="shared" ref="A29" si="11">A28+5</f>
        <v>100</v>
      </c>
      <c r="B29">
        <f t="shared" si="3"/>
        <v>50</v>
      </c>
      <c r="C29">
        <f t="shared" si="4"/>
        <v>0</v>
      </c>
      <c r="D29">
        <f t="shared" si="5"/>
        <v>0</v>
      </c>
      <c r="E29">
        <f t="shared" si="6"/>
        <v>2542.8149535282951</v>
      </c>
      <c r="F29" t="e">
        <f t="shared" si="7"/>
        <v>#NUM!</v>
      </c>
      <c r="G29">
        <f t="shared" si="8"/>
        <v>2500</v>
      </c>
      <c r="H29">
        <f t="shared" si="10"/>
        <v>0</v>
      </c>
      <c r="I29">
        <f t="shared" si="10"/>
        <v>0</v>
      </c>
      <c r="J29">
        <f t="shared" si="10"/>
        <v>0</v>
      </c>
      <c r="K29">
        <f t="shared" si="10"/>
        <v>0</v>
      </c>
      <c r="L29">
        <f t="shared" si="10"/>
        <v>0</v>
      </c>
      <c r="M29">
        <f t="shared" si="10"/>
        <v>0</v>
      </c>
      <c r="N29">
        <f t="shared" si="10"/>
        <v>0</v>
      </c>
      <c r="O29">
        <f t="shared" si="10"/>
        <v>0</v>
      </c>
      <c r="P29">
        <f t="shared" si="10"/>
        <v>0</v>
      </c>
      <c r="Q29">
        <f t="shared" si="10"/>
        <v>0</v>
      </c>
    </row>
    <row r="33" spans="1:17">
      <c r="A33" t="s">
        <v>111</v>
      </c>
      <c r="I33" t="s">
        <v>112</v>
      </c>
      <c r="Q33" t="s">
        <v>100</v>
      </c>
    </row>
  </sheetData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D25"/>
  <sheetViews>
    <sheetView workbookViewId="0"/>
  </sheetViews>
  <sheetFormatPr defaultRowHeight="13.5"/>
  <sheetData>
    <row r="2" spans="1:4">
      <c r="A2" t="s">
        <v>102</v>
      </c>
    </row>
    <row r="4" spans="1:4">
      <c r="A4" s="6" t="s">
        <v>119</v>
      </c>
      <c r="B4" s="6" t="s">
        <v>117</v>
      </c>
      <c r="D4" t="s">
        <v>118</v>
      </c>
    </row>
    <row r="5" spans="1:4">
      <c r="A5" s="7">
        <v>10</v>
      </c>
      <c r="B5" s="7">
        <v>81</v>
      </c>
    </row>
    <row r="6" spans="1:4">
      <c r="A6" s="6" t="s">
        <v>5</v>
      </c>
      <c r="B6" s="6" t="s">
        <v>6</v>
      </c>
    </row>
    <row r="7" spans="1:4">
      <c r="A7">
        <v>1</v>
      </c>
      <c r="B7">
        <f>-POWER(($A$5-A7),2)+$B$5</f>
        <v>0</v>
      </c>
    </row>
    <row r="8" spans="1:4">
      <c r="A8">
        <f t="shared" ref="A8:A25" si="0">A7+1</f>
        <v>2</v>
      </c>
      <c r="B8">
        <f t="shared" ref="B8:B25" si="1">-POWER(($A$5-A8),2)+$B$5</f>
        <v>17</v>
      </c>
    </row>
    <row r="9" spans="1:4">
      <c r="A9">
        <f t="shared" si="0"/>
        <v>3</v>
      </c>
      <c r="B9">
        <f t="shared" si="1"/>
        <v>32</v>
      </c>
    </row>
    <row r="10" spans="1:4">
      <c r="A10">
        <f t="shared" si="0"/>
        <v>4</v>
      </c>
      <c r="B10">
        <f t="shared" si="1"/>
        <v>45</v>
      </c>
    </row>
    <row r="11" spans="1:4">
      <c r="A11">
        <f t="shared" si="0"/>
        <v>5</v>
      </c>
      <c r="B11">
        <f t="shared" si="1"/>
        <v>56</v>
      </c>
    </row>
    <row r="12" spans="1:4">
      <c r="A12">
        <f t="shared" si="0"/>
        <v>6</v>
      </c>
      <c r="B12">
        <f t="shared" si="1"/>
        <v>65</v>
      </c>
    </row>
    <row r="13" spans="1:4">
      <c r="A13">
        <f t="shared" si="0"/>
        <v>7</v>
      </c>
      <c r="B13">
        <f t="shared" si="1"/>
        <v>72</v>
      </c>
    </row>
    <row r="14" spans="1:4">
      <c r="A14">
        <f t="shared" si="0"/>
        <v>8</v>
      </c>
      <c r="B14">
        <f t="shared" si="1"/>
        <v>77</v>
      </c>
    </row>
    <row r="15" spans="1:4">
      <c r="A15">
        <f t="shared" si="0"/>
        <v>9</v>
      </c>
      <c r="B15">
        <f t="shared" si="1"/>
        <v>80</v>
      </c>
    </row>
    <row r="16" spans="1:4">
      <c r="A16">
        <f t="shared" si="0"/>
        <v>10</v>
      </c>
      <c r="B16">
        <f t="shared" si="1"/>
        <v>81</v>
      </c>
    </row>
    <row r="17" spans="1:2">
      <c r="A17">
        <f t="shared" si="0"/>
        <v>11</v>
      </c>
      <c r="B17">
        <f t="shared" si="1"/>
        <v>80</v>
      </c>
    </row>
    <row r="18" spans="1:2">
      <c r="A18">
        <f t="shared" si="0"/>
        <v>12</v>
      </c>
      <c r="B18">
        <f t="shared" si="1"/>
        <v>77</v>
      </c>
    </row>
    <row r="19" spans="1:2">
      <c r="A19">
        <f t="shared" si="0"/>
        <v>13</v>
      </c>
      <c r="B19">
        <f t="shared" si="1"/>
        <v>72</v>
      </c>
    </row>
    <row r="20" spans="1:2">
      <c r="A20">
        <f t="shared" si="0"/>
        <v>14</v>
      </c>
      <c r="B20">
        <f t="shared" si="1"/>
        <v>65</v>
      </c>
    </row>
    <row r="21" spans="1:2">
      <c r="A21">
        <f t="shared" si="0"/>
        <v>15</v>
      </c>
      <c r="B21">
        <f t="shared" si="1"/>
        <v>56</v>
      </c>
    </row>
    <row r="22" spans="1:2">
      <c r="A22">
        <f t="shared" si="0"/>
        <v>16</v>
      </c>
      <c r="B22">
        <f t="shared" si="1"/>
        <v>45</v>
      </c>
    </row>
    <row r="23" spans="1:2">
      <c r="A23">
        <f t="shared" si="0"/>
        <v>17</v>
      </c>
      <c r="B23">
        <f t="shared" si="1"/>
        <v>32</v>
      </c>
    </row>
    <row r="24" spans="1:2">
      <c r="A24">
        <f t="shared" si="0"/>
        <v>18</v>
      </c>
      <c r="B24">
        <f t="shared" si="1"/>
        <v>17</v>
      </c>
    </row>
    <row r="25" spans="1:2">
      <c r="A25">
        <f t="shared" si="0"/>
        <v>19</v>
      </c>
      <c r="B25">
        <f t="shared" si="1"/>
        <v>0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２．経験年数と経験値</vt:lpstr>
      <vt:lpstr>２．自由度と無駄</vt:lpstr>
      <vt:lpstr>２．評価と距離感</vt:lpstr>
      <vt:lpstr>３．ウサギとカメ</vt:lpstr>
      <vt:lpstr>４．全体最適化と部分最適化</vt:lpstr>
      <vt:lpstr>５．パーキンソンの凡俗法則</vt:lpstr>
      <vt:lpstr>５．達成動機理論(アトキンソン)</vt:lpstr>
      <vt:lpstr>５．バランス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2022-06-04T12:25:19Z</dcterms:modified>
</cp:coreProperties>
</file>