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2090"/>
  </bookViews>
  <sheets>
    <sheet name="１．クラスタ分析_集客前" sheetId="3" r:id="rId1"/>
    <sheet name="２．アソシエーション分析" sheetId="15" r:id="rId2"/>
    <sheet name="２．バスケット分析" sheetId="16" r:id="rId3"/>
    <sheet name="３．戦略を策定する" sheetId="10" r:id="rId4"/>
    <sheet name="４．集客の前後における売上_全体" sheetId="13" r:id="rId5"/>
    <sheet name="４．集客の前後における売上_指定のクラス" sheetId="18" r:id="rId6"/>
    <sheet name="４．t検定" sheetId="17" r:id="rId7"/>
    <sheet name="５．クラスタ分析_集客後" sheetId="8" r:id="rId8"/>
    <sheet name="５．クラスタ分析_連続" sheetId="9" r:id="rId9"/>
  </sheets>
  <calcPr calcId="125725"/>
</workbook>
</file>

<file path=xl/calcChain.xml><?xml version="1.0" encoding="utf-8"?>
<calcChain xmlns="http://schemas.openxmlformats.org/spreadsheetml/2006/main">
  <c r="K14" i="9"/>
  <c r="K13"/>
  <c r="K7"/>
  <c r="K8"/>
  <c r="N11" i="17"/>
  <c r="N12"/>
  <c r="L12"/>
  <c r="L11"/>
  <c r="L10"/>
  <c r="O29" i="13"/>
  <c r="N29"/>
  <c r="O30" l="1"/>
  <c r="L23" i="17"/>
  <c r="J23"/>
  <c r="J25" s="1"/>
  <c r="H23"/>
  <c r="H24" s="1"/>
  <c r="N25" s="1"/>
  <c r="S24" i="18"/>
  <c r="N31"/>
  <c r="N30"/>
  <c r="N27"/>
  <c r="N26"/>
  <c r="N25"/>
  <c r="N24"/>
  <c r="N28" s="1"/>
  <c r="O31"/>
  <c r="O30"/>
  <c r="O27"/>
  <c r="O26"/>
  <c r="O25"/>
  <c r="O24"/>
  <c r="O29" s="1"/>
  <c r="X35"/>
  <c r="W35"/>
  <c r="V35"/>
  <c r="U35"/>
  <c r="T35"/>
  <c r="S35"/>
  <c r="X34"/>
  <c r="W34"/>
  <c r="V34"/>
  <c r="U34"/>
  <c r="T34"/>
  <c r="S34"/>
  <c r="X33"/>
  <c r="W33"/>
  <c r="V33"/>
  <c r="U33"/>
  <c r="T33"/>
  <c r="S33"/>
  <c r="X32"/>
  <c r="W32"/>
  <c r="V32"/>
  <c r="U32"/>
  <c r="T32"/>
  <c r="S32"/>
  <c r="X31"/>
  <c r="W31"/>
  <c r="V31"/>
  <c r="U31"/>
  <c r="T31"/>
  <c r="S31"/>
  <c r="X30"/>
  <c r="W30"/>
  <c r="V30"/>
  <c r="U30"/>
  <c r="T30"/>
  <c r="S30"/>
  <c r="X29"/>
  <c r="W29"/>
  <c r="V29"/>
  <c r="U29"/>
  <c r="T29"/>
  <c r="S29"/>
  <c r="X28"/>
  <c r="W28"/>
  <c r="V28"/>
  <c r="U28"/>
  <c r="T28"/>
  <c r="S28"/>
  <c r="X27"/>
  <c r="W27"/>
  <c r="V27"/>
  <c r="U27"/>
  <c r="T27"/>
  <c r="S27"/>
  <c r="X26"/>
  <c r="W26"/>
  <c r="V26"/>
  <c r="U26"/>
  <c r="T26"/>
  <c r="S26"/>
  <c r="X25"/>
  <c r="W25"/>
  <c r="V25"/>
  <c r="U25"/>
  <c r="T25"/>
  <c r="S25"/>
  <c r="X24"/>
  <c r="W24"/>
  <c r="V24"/>
  <c r="U24"/>
  <c r="T24"/>
  <c r="X35" i="13"/>
  <c r="X34"/>
  <c r="X33"/>
  <c r="X32"/>
  <c r="X31"/>
  <c r="X30"/>
  <c r="X29"/>
  <c r="X28"/>
  <c r="X27"/>
  <c r="X26"/>
  <c r="X25"/>
  <c r="X24"/>
  <c r="W35"/>
  <c r="W34"/>
  <c r="W33"/>
  <c r="W32"/>
  <c r="W31"/>
  <c r="W30"/>
  <c r="W29"/>
  <c r="W28"/>
  <c r="W27"/>
  <c r="W26"/>
  <c r="W25"/>
  <c r="W24"/>
  <c r="V35"/>
  <c r="V34"/>
  <c r="V33"/>
  <c r="V32"/>
  <c r="V31"/>
  <c r="V30"/>
  <c r="V29"/>
  <c r="V28"/>
  <c r="V27"/>
  <c r="V26"/>
  <c r="V25"/>
  <c r="V24"/>
  <c r="U35"/>
  <c r="U34"/>
  <c r="U33"/>
  <c r="U32"/>
  <c r="U31"/>
  <c r="U30"/>
  <c r="U29"/>
  <c r="U28"/>
  <c r="U27"/>
  <c r="U26"/>
  <c r="U25"/>
  <c r="U24"/>
  <c r="T35"/>
  <c r="T34"/>
  <c r="T33"/>
  <c r="T32"/>
  <c r="T31"/>
  <c r="T30"/>
  <c r="T29"/>
  <c r="T28"/>
  <c r="T27"/>
  <c r="T26"/>
  <c r="T25"/>
  <c r="T24"/>
  <c r="S35"/>
  <c r="S34"/>
  <c r="S33"/>
  <c r="S32"/>
  <c r="S31"/>
  <c r="S30"/>
  <c r="S29"/>
  <c r="S28"/>
  <c r="S27"/>
  <c r="S26"/>
  <c r="S25"/>
  <c r="S24"/>
  <c r="N27"/>
  <c r="N26"/>
  <c r="N25"/>
  <c r="N24"/>
  <c r="N28" s="1"/>
  <c r="O26"/>
  <c r="O31"/>
  <c r="N31"/>
  <c r="N30"/>
  <c r="O27"/>
  <c r="O25"/>
  <c r="O24"/>
  <c r="J10" i="17"/>
  <c r="J12" s="1"/>
  <c r="H10"/>
  <c r="H11" s="1"/>
  <c r="N29" i="18" l="1"/>
  <c r="O28"/>
  <c r="L24" i="17"/>
  <c r="L25" s="1"/>
  <c r="N24"/>
  <c r="O28" i="13"/>
  <c r="R10" i="16" l="1"/>
  <c r="R11" s="1"/>
  <c r="R12" s="1"/>
  <c r="R13" s="1"/>
  <c r="R14" s="1"/>
  <c r="R15" s="1"/>
  <c r="R16" s="1"/>
  <c r="R17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11"/>
  <c r="A10"/>
  <c r="AG7" i="15" l="1"/>
  <c r="AG8" s="1"/>
  <c r="AG9" s="1"/>
  <c r="AG10" s="1"/>
  <c r="AG11" s="1"/>
  <c r="AG12" s="1"/>
  <c r="AG13" s="1"/>
  <c r="AG14" s="1"/>
  <c r="AG15" s="1"/>
  <c r="AG16" s="1"/>
  <c r="AG17" s="1"/>
  <c r="AG18" s="1"/>
  <c r="AG19" s="1"/>
  <c r="AG20" s="1"/>
  <c r="AG21" s="1"/>
  <c r="AG22" s="1"/>
  <c r="AG23" s="1"/>
  <c r="AG24" s="1"/>
  <c r="AG25" s="1"/>
  <c r="AG26" s="1"/>
  <c r="AG27" s="1"/>
  <c r="AG28" s="1"/>
  <c r="AG29" s="1"/>
  <c r="AG30" s="1"/>
  <c r="AG31" s="1"/>
  <c r="AG32" s="1"/>
  <c r="AG33" s="1"/>
  <c r="AG34" s="1"/>
  <c r="AG35" s="1"/>
  <c r="AG36" s="1"/>
  <c r="AG37" s="1"/>
  <c r="AG38" s="1"/>
  <c r="AG39" s="1"/>
  <c r="V8"/>
  <c r="V9" s="1"/>
  <c r="V10" s="1"/>
  <c r="V11" s="1"/>
  <c r="V12" s="1"/>
  <c r="V13" s="1"/>
  <c r="V14" s="1"/>
  <c r="V15" s="1"/>
  <c r="V16" s="1"/>
  <c r="V17" s="1"/>
  <c r="V18" s="1"/>
  <c r="V19" s="1"/>
  <c r="V20" s="1"/>
  <c r="V21" s="1"/>
  <c r="V22" s="1"/>
  <c r="V23" s="1"/>
  <c r="V24" s="1"/>
  <c r="V25" s="1"/>
  <c r="V26" s="1"/>
  <c r="V27" s="1"/>
  <c r="V28" s="1"/>
  <c r="V29" s="1"/>
  <c r="V30" s="1"/>
  <c r="V31" s="1"/>
  <c r="V32" s="1"/>
  <c r="V33" s="1"/>
  <c r="V34" s="1"/>
  <c r="V35" s="1"/>
  <c r="V36" s="1"/>
  <c r="V37" s="1"/>
  <c r="V38" s="1"/>
  <c r="V39" s="1"/>
  <c r="V7"/>
  <c r="K8"/>
  <c r="K7"/>
  <c r="K9"/>
  <c r="K10" s="1"/>
  <c r="K11" s="1"/>
  <c r="K12" s="1"/>
  <c r="K13" s="1"/>
  <c r="K14" s="1"/>
  <c r="K15" s="1"/>
  <c r="J11" i="16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10"/>
  <c r="L14" i="9" l="1"/>
  <c r="L13"/>
  <c r="L12"/>
  <c r="K12"/>
  <c r="L11"/>
  <c r="K11"/>
  <c r="L10"/>
  <c r="K10"/>
  <c r="L9"/>
  <c r="K9"/>
  <c r="L8"/>
  <c r="L7"/>
  <c r="K16" i="15" l="1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R18" i="16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</calcChain>
</file>

<file path=xl/sharedStrings.xml><?xml version="1.0" encoding="utf-8"?>
<sst xmlns="http://schemas.openxmlformats.org/spreadsheetml/2006/main" count="708" uniqueCount="160">
  <si>
    <t>売上額</t>
    <rPh sb="0" eb="2">
      <t>ウリアゲ</t>
    </rPh>
    <rPh sb="2" eb="3">
      <t>ガク</t>
    </rPh>
    <phoneticPr fontId="1"/>
  </si>
  <si>
    <t>売上数</t>
    <rPh sb="0" eb="2">
      <t>ウリアゲ</t>
    </rPh>
    <rPh sb="2" eb="3">
      <t>スウ</t>
    </rPh>
    <phoneticPr fontId="1"/>
  </si>
  <si>
    <t>伝票数</t>
    <rPh sb="0" eb="2">
      <t>デンピョウ</t>
    </rPh>
    <rPh sb="2" eb="3">
      <t>スウ</t>
    </rPh>
    <phoneticPr fontId="1"/>
  </si>
  <si>
    <t>客数</t>
    <rPh sb="0" eb="2">
      <t>キャクスウ</t>
    </rPh>
    <phoneticPr fontId="1"/>
  </si>
  <si>
    <t>伝票単価</t>
    <rPh sb="0" eb="2">
      <t>デンピョウ</t>
    </rPh>
    <rPh sb="2" eb="4">
      <t>タンカ</t>
    </rPh>
    <phoneticPr fontId="1"/>
  </si>
  <si>
    <t>客単価</t>
    <rPh sb="0" eb="3">
      <t>キャクタンカ</t>
    </rPh>
    <phoneticPr fontId="1"/>
  </si>
  <si>
    <t xml:space="preserve">低         </t>
  </si>
  <si>
    <t xml:space="preserve">高         </t>
  </si>
  <si>
    <t>【人数】</t>
    <rPh sb="1" eb="3">
      <t>ニンズウ</t>
    </rPh>
    <phoneticPr fontId="1"/>
  </si>
  <si>
    <t>【単価】</t>
    <rPh sb="1" eb="3">
      <t>タンカ</t>
    </rPh>
    <phoneticPr fontId="1"/>
  </si>
  <si>
    <t>平均</t>
    <rPh sb="0" eb="2">
      <t>ヘイキン</t>
    </rPh>
    <phoneticPr fontId="1"/>
  </si>
  <si>
    <t>各週のデータ→</t>
    <rPh sb="0" eb="2">
      <t>カクシュウ</t>
    </rPh>
    <phoneticPr fontId="1"/>
  </si>
  <si>
    <t>商品コード</t>
    <rPh sb="0" eb="2">
      <t>ショウヒン</t>
    </rPh>
    <phoneticPr fontId="1"/>
  </si>
  <si>
    <t>商品名</t>
    <rPh sb="0" eb="3">
      <t>ショウヒンメイ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</si>
  <si>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</si>
  <si>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</si>
  <si>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</si>
  <si>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</si>
  <si>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</si>
  <si>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</si>
  <si>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</si>
  <si>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</si>
  <si>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→ここ(緋色)にデータがセットされます</t>
    <phoneticPr fontId="1"/>
  </si>
  <si>
    <t>※クラスタ分析を実施する場合は、データ取得元のDBと接続してください。</t>
    <rPh sb="5" eb="7">
      <t>ブンセキ</t>
    </rPh>
    <rPh sb="8" eb="10">
      <t>ジッシ</t>
    </rPh>
    <rPh sb="12" eb="14">
      <t>バアイ</t>
    </rPh>
    <rPh sb="19" eb="21">
      <t>シュトク</t>
    </rPh>
    <rPh sb="21" eb="22">
      <t>モト</t>
    </rPh>
    <rPh sb="26" eb="28">
      <t>セツゾク</t>
    </rPh>
    <phoneticPr fontId="1"/>
  </si>
  <si>
    <t>低</t>
    <rPh sb="0" eb="1">
      <t>ヒク</t>
    </rPh>
    <phoneticPr fontId="1"/>
  </si>
  <si>
    <t>標準偏差</t>
    <rPh sb="0" eb="2">
      <t>ヒョウジュン</t>
    </rPh>
    <rPh sb="2" eb="4">
      <t>ヘンサ</t>
    </rPh>
    <phoneticPr fontId="1"/>
  </si>
  <si>
    <t>※ここでの記述は省略する。</t>
    <rPh sb="5" eb="7">
      <t>キジュツ</t>
    </rPh>
    <rPh sb="8" eb="10">
      <t>ショウリャク</t>
    </rPh>
    <phoneticPr fontId="1"/>
  </si>
  <si>
    <t>→ここ(緋色)にデータをセットする</t>
    <phoneticPr fontId="1"/>
  </si>
  <si>
    <t>2週間前</t>
    <phoneticPr fontId="1"/>
  </si>
  <si>
    <t>3週間前</t>
    <phoneticPr fontId="1"/>
  </si>
  <si>
    <t>4週間前</t>
    <phoneticPr fontId="1"/>
  </si>
  <si>
    <t>5週間前</t>
    <phoneticPr fontId="1"/>
  </si>
  <si>
    <t>6週間前</t>
    <phoneticPr fontId="1"/>
  </si>
  <si>
    <t>7週間前</t>
    <phoneticPr fontId="1"/>
  </si>
  <si>
    <t>8週間前</t>
    <phoneticPr fontId="1"/>
  </si>
  <si>
    <t>※週単位のため過去3ヵ月を対象とする</t>
    <rPh sb="1" eb="2">
      <t>シュウ</t>
    </rPh>
    <rPh sb="2" eb="4">
      <t>タンイ</t>
    </rPh>
    <rPh sb="7" eb="9">
      <t>カコ</t>
    </rPh>
    <rPh sb="11" eb="12">
      <t>ゲツ</t>
    </rPh>
    <rPh sb="13" eb="15">
      <t>タイショウ</t>
    </rPh>
    <phoneticPr fontId="1"/>
  </si>
  <si>
    <t>→ここ(緋色)にデータをセットする</t>
    <phoneticPr fontId="1"/>
  </si>
  <si>
    <t>1週間前</t>
    <phoneticPr fontId="1"/>
  </si>
  <si>
    <t>1週間後</t>
    <rPh sb="3" eb="4">
      <t>ゴ</t>
    </rPh>
    <phoneticPr fontId="1"/>
  </si>
  <si>
    <t>2週間後</t>
    <rPh sb="3" eb="4">
      <t>アト</t>
    </rPh>
    <phoneticPr fontId="1"/>
  </si>
  <si>
    <t>3週間後</t>
    <rPh sb="1" eb="2">
      <t>シュウ</t>
    </rPh>
    <rPh sb="2" eb="3">
      <t>カン</t>
    </rPh>
    <rPh sb="3" eb="4">
      <t>アト</t>
    </rPh>
    <phoneticPr fontId="1"/>
  </si>
  <si>
    <t>4週間後</t>
    <rPh sb="1" eb="2">
      <t>シュウ</t>
    </rPh>
    <rPh sb="2" eb="3">
      <t>カン</t>
    </rPh>
    <rPh sb="3" eb="4">
      <t>アト</t>
    </rPh>
    <phoneticPr fontId="1"/>
  </si>
  <si>
    <t>データ数</t>
    <rPh sb="3" eb="4">
      <t>スウ</t>
    </rPh>
    <phoneticPr fontId="1"/>
  </si>
  <si>
    <t>3ヵ月前</t>
    <rPh sb="2" eb="3">
      <t>ゲツ</t>
    </rPh>
    <rPh sb="3" eb="4">
      <t>マエ</t>
    </rPh>
    <phoneticPr fontId="1"/>
  </si>
  <si>
    <t>2ヵ月前</t>
    <rPh sb="2" eb="3">
      <t>ゲツ</t>
    </rPh>
    <rPh sb="3" eb="4">
      <t>マエ</t>
    </rPh>
    <phoneticPr fontId="1"/>
  </si>
  <si>
    <t>1ヵ月前</t>
    <rPh sb="2" eb="3">
      <t>ゲツ</t>
    </rPh>
    <rPh sb="3" eb="4">
      <t>マエ</t>
    </rPh>
    <phoneticPr fontId="1"/>
  </si>
  <si>
    <t>1ヵ月後</t>
    <rPh sb="2" eb="4">
      <t>ゲツゴ</t>
    </rPh>
    <phoneticPr fontId="1"/>
  </si>
  <si>
    <t>2ヵ月後</t>
    <rPh sb="2" eb="4">
      <t>ゲツゴ</t>
    </rPh>
    <phoneticPr fontId="1"/>
  </si>
  <si>
    <t>3ヵ月後</t>
    <rPh sb="2" eb="4">
      <t>ゲツゴ</t>
    </rPh>
    <phoneticPr fontId="1"/>
  </si>
  <si>
    <t>時期</t>
    <rPh sb="0" eb="2">
      <t>ジキ</t>
    </rPh>
    <phoneticPr fontId="1"/>
  </si>
  <si>
    <t>■１．クラスタ分析(クラス別売上一覧)</t>
    <rPh sb="7" eb="9">
      <t>ブンセキ</t>
    </rPh>
    <rPh sb="13" eb="14">
      <t>ベツ</t>
    </rPh>
    <rPh sb="14" eb="16">
      <t>ウリアゲ</t>
    </rPh>
    <rPh sb="16" eb="18">
      <t>イチラン</t>
    </rPh>
    <phoneticPr fontId="1"/>
  </si>
  <si>
    <t>■５．クラスタ分析(クラス別売上一覧)</t>
    <rPh sb="7" eb="9">
      <t>ブンセキ</t>
    </rPh>
    <rPh sb="13" eb="14">
      <t>ベツ</t>
    </rPh>
    <rPh sb="14" eb="16">
      <t>ウリアゲ</t>
    </rPh>
    <rPh sb="16" eb="18">
      <t>イチラン</t>
    </rPh>
    <phoneticPr fontId="1"/>
  </si>
  <si>
    <t>●平均</t>
    <rPh sb="1" eb="3">
      <t>ヘイキン</t>
    </rPh>
    <phoneticPr fontId="1"/>
  </si>
  <si>
    <t>●推移</t>
    <rPh sb="1" eb="3">
      <t>スイイ</t>
    </rPh>
    <phoneticPr fontId="1"/>
  </si>
  <si>
    <t>【商品数】</t>
    <rPh sb="1" eb="3">
      <t>ショウヒン</t>
    </rPh>
    <rPh sb="3" eb="4">
      <t>スウ</t>
    </rPh>
    <phoneticPr fontId="1"/>
  </si>
  <si>
    <t>低</t>
    <rPh sb="0" eb="1">
      <t>ヒク</t>
    </rPh>
    <phoneticPr fontId="1"/>
  </si>
  <si>
    <t>→ここ(緋色)にデータをセットする</t>
    <phoneticPr fontId="1"/>
  </si>
  <si>
    <t>※均等割金額</t>
    <rPh sb="1" eb="4">
      <t>キントウワ</t>
    </rPh>
    <rPh sb="4" eb="6">
      <t>キンガク</t>
    </rPh>
    <phoneticPr fontId="1"/>
  </si>
  <si>
    <t>※貢献度－売上額</t>
    <rPh sb="1" eb="4">
      <t>コウケンド</t>
    </rPh>
    <rPh sb="5" eb="7">
      <t>ウリアゲ</t>
    </rPh>
    <rPh sb="7" eb="8">
      <t>ガク</t>
    </rPh>
    <phoneticPr fontId="1"/>
  </si>
  <si>
    <t>貢献度</t>
    <rPh sb="0" eb="3">
      <t>コウケンド</t>
    </rPh>
    <phoneticPr fontId="1"/>
  </si>
  <si>
    <t>差分</t>
    <rPh sb="0" eb="2">
      <t>サブン</t>
    </rPh>
    <phoneticPr fontId="1"/>
  </si>
  <si>
    <t>→ここ(緋色)にデータセットする</t>
    <phoneticPr fontId="1"/>
  </si>
  <si>
    <t>商品コード①</t>
    <rPh sb="0" eb="2">
      <t>ショウヒン</t>
    </rPh>
    <phoneticPr fontId="1"/>
  </si>
  <si>
    <t>商品名①</t>
    <rPh sb="0" eb="3">
      <t>ショウヒンメイ</t>
    </rPh>
    <phoneticPr fontId="1"/>
  </si>
  <si>
    <t>商品①の伝票数</t>
    <rPh sb="0" eb="2">
      <t>ショウヒン</t>
    </rPh>
    <rPh sb="4" eb="6">
      <t>デンピョウ</t>
    </rPh>
    <rPh sb="6" eb="7">
      <t>スウ</t>
    </rPh>
    <phoneticPr fontId="1"/>
  </si>
  <si>
    <t>商品コード②</t>
    <rPh sb="0" eb="2">
      <t>ショウヒン</t>
    </rPh>
    <phoneticPr fontId="1"/>
  </si>
  <si>
    <t>商品名②</t>
    <rPh sb="0" eb="3">
      <t>ショウヒンメイ</t>
    </rPh>
    <phoneticPr fontId="1"/>
  </si>
  <si>
    <t>商品②の伝票数</t>
    <rPh sb="0" eb="2">
      <t>ショウヒン</t>
    </rPh>
    <rPh sb="4" eb="6">
      <t>デンピョウ</t>
    </rPh>
    <rPh sb="6" eb="7">
      <t>スウ</t>
    </rPh>
    <phoneticPr fontId="1"/>
  </si>
  <si>
    <t>確信度</t>
    <rPh sb="0" eb="2">
      <t>カクシン</t>
    </rPh>
    <rPh sb="2" eb="3">
      <t>ド</t>
    </rPh>
    <phoneticPr fontId="1"/>
  </si>
  <si>
    <t>支持度</t>
    <rPh sb="0" eb="2">
      <t>シジ</t>
    </rPh>
    <rPh sb="2" eb="3">
      <t>ド</t>
    </rPh>
    <phoneticPr fontId="1"/>
  </si>
  <si>
    <t>リフト値</t>
    <rPh sb="3" eb="4">
      <t>アタイ</t>
    </rPh>
    <phoneticPr fontId="1"/>
  </si>
  <si>
    <t>アロマオイル</t>
  </si>
  <si>
    <t>ハンドクリーム</t>
  </si>
  <si>
    <t>ソープ</t>
  </si>
  <si>
    <t>ローション</t>
  </si>
  <si>
    <t>バッグ</t>
  </si>
  <si>
    <t>ポット</t>
  </si>
  <si>
    <t>ロープ</t>
  </si>
  <si>
    <t>フック</t>
  </si>
  <si>
    <t>グラス</t>
  </si>
  <si>
    <t>小棚</t>
    <rPh sb="0" eb="2">
      <t>コダナ</t>
    </rPh>
    <phoneticPr fontId="1"/>
  </si>
  <si>
    <t>砂時計</t>
    <rPh sb="0" eb="1">
      <t>スナ</t>
    </rPh>
    <rPh sb="1" eb="3">
      <t>ドケイ</t>
    </rPh>
    <phoneticPr fontId="1"/>
  </si>
  <si>
    <t>ローソク</t>
  </si>
  <si>
    <t>植木鉢</t>
    <rPh sb="0" eb="3">
      <t>ウエキバチ</t>
    </rPh>
    <phoneticPr fontId="1"/>
  </si>
  <si>
    <t>バスケット</t>
  </si>
  <si>
    <t>手鏡</t>
    <rPh sb="0" eb="2">
      <t>テカガミ</t>
    </rPh>
    <phoneticPr fontId="1"/>
  </si>
  <si>
    <t>ライト</t>
  </si>
  <si>
    <t>スコップ　大</t>
    <rPh sb="5" eb="6">
      <t>ダイ</t>
    </rPh>
    <phoneticPr fontId="1"/>
  </si>
  <si>
    <t>スコップ　小</t>
    <rPh sb="5" eb="6">
      <t>ショウ</t>
    </rPh>
    <phoneticPr fontId="1"/>
  </si>
  <si>
    <t>カード</t>
  </si>
  <si>
    <t>芳香剤</t>
    <rPh sb="0" eb="3">
      <t>ホウコウザイ</t>
    </rPh>
    <phoneticPr fontId="1"/>
  </si>
  <si>
    <t>タオル　ホワイト</t>
  </si>
  <si>
    <t>タオル　ピンク</t>
  </si>
  <si>
    <t>タオル　ブルー</t>
  </si>
  <si>
    <t>タオル　グリーン</t>
  </si>
  <si>
    <t>ローソク立て</t>
    <rPh sb="4" eb="5">
      <t>タ</t>
    </rPh>
    <phoneticPr fontId="1"/>
  </si>
  <si>
    <t>リボン　ブルー</t>
  </si>
  <si>
    <t>リボン　レッド</t>
  </si>
  <si>
    <t>リボン　グリーン</t>
  </si>
  <si>
    <t>ストーン　レッド</t>
  </si>
  <si>
    <t>ストーン　グリーン</t>
  </si>
  <si>
    <t>チェア　ウッド</t>
  </si>
  <si>
    <t>チェア　スチール</t>
  </si>
  <si>
    <t>■２．アソシエーション分析</t>
    <rPh sb="11" eb="13">
      <t>ブンセキ</t>
    </rPh>
    <phoneticPr fontId="1"/>
  </si>
  <si>
    <t>●確信度</t>
    <rPh sb="1" eb="3">
      <t>カクシン</t>
    </rPh>
    <rPh sb="3" eb="4">
      <t>ド</t>
    </rPh>
    <phoneticPr fontId="1"/>
  </si>
  <si>
    <t>●支持度</t>
    <rPh sb="1" eb="3">
      <t>シジ</t>
    </rPh>
    <rPh sb="3" eb="4">
      <t>ド</t>
    </rPh>
    <phoneticPr fontId="1"/>
  </si>
  <si>
    <t>●リフト値</t>
    <rPh sb="4" eb="5">
      <t>アタイ</t>
    </rPh>
    <phoneticPr fontId="1"/>
  </si>
  <si>
    <r>
      <t>※ここ(オレンジ)に</t>
    </r>
    <r>
      <rPr>
        <b/>
        <sz val="11"/>
        <color theme="1"/>
        <rFont val="ＭＳ Ｐゴシック"/>
        <family val="3"/>
        <charset val="128"/>
        <scheme val="minor"/>
      </rPr>
      <t>値貼り付け</t>
    </r>
    <r>
      <rPr>
        <sz val="11"/>
        <color theme="1"/>
        <rFont val="ＭＳ Ｐゴシック"/>
        <family val="2"/>
        <charset val="128"/>
        <scheme val="minor"/>
      </rPr>
      <t>し確信度の降順で整列する</t>
    </r>
    <rPh sb="10" eb="11">
      <t>アタイ</t>
    </rPh>
    <rPh sb="11" eb="12">
      <t>ハ</t>
    </rPh>
    <rPh sb="13" eb="14">
      <t>ツ</t>
    </rPh>
    <rPh sb="16" eb="18">
      <t>カクシン</t>
    </rPh>
    <rPh sb="18" eb="19">
      <t>ド</t>
    </rPh>
    <rPh sb="20" eb="22">
      <t>コウジュン</t>
    </rPh>
    <rPh sb="23" eb="25">
      <t>セイレツ</t>
    </rPh>
    <phoneticPr fontId="1"/>
  </si>
  <si>
    <r>
      <t>※ここ(オレンジ)に</t>
    </r>
    <r>
      <rPr>
        <b/>
        <sz val="11"/>
        <color theme="1"/>
        <rFont val="ＭＳ Ｐゴシック"/>
        <family val="3"/>
        <charset val="128"/>
        <scheme val="minor"/>
      </rPr>
      <t>値貼り付け</t>
    </r>
    <r>
      <rPr>
        <sz val="11"/>
        <color theme="1"/>
        <rFont val="ＭＳ Ｐゴシック"/>
        <family val="2"/>
        <charset val="128"/>
        <scheme val="minor"/>
      </rPr>
      <t>し支持度の降順で整列する</t>
    </r>
    <rPh sb="10" eb="11">
      <t>アタイ</t>
    </rPh>
    <rPh sb="11" eb="12">
      <t>ハ</t>
    </rPh>
    <rPh sb="13" eb="14">
      <t>ツ</t>
    </rPh>
    <rPh sb="16" eb="18">
      <t>シジ</t>
    </rPh>
    <rPh sb="18" eb="19">
      <t>ド</t>
    </rPh>
    <rPh sb="20" eb="22">
      <t>コウジュン</t>
    </rPh>
    <rPh sb="23" eb="25">
      <t>セイレツ</t>
    </rPh>
    <phoneticPr fontId="1"/>
  </si>
  <si>
    <r>
      <t>※ここ(オレンジ)に</t>
    </r>
    <r>
      <rPr>
        <b/>
        <sz val="11"/>
        <color theme="1"/>
        <rFont val="ＭＳ Ｐゴシック"/>
        <family val="3"/>
        <charset val="128"/>
        <scheme val="minor"/>
      </rPr>
      <t>値貼り付け</t>
    </r>
    <r>
      <rPr>
        <sz val="11"/>
        <color theme="1"/>
        <rFont val="ＭＳ Ｐゴシック"/>
        <family val="2"/>
        <charset val="128"/>
        <scheme val="minor"/>
      </rPr>
      <t>しリフト値の降順で整列する</t>
    </r>
    <rPh sb="10" eb="11">
      <t>アタイ</t>
    </rPh>
    <rPh sb="11" eb="12">
      <t>ハ</t>
    </rPh>
    <rPh sb="13" eb="14">
      <t>ツ</t>
    </rPh>
    <rPh sb="19" eb="20">
      <t>アタイ</t>
    </rPh>
    <rPh sb="21" eb="23">
      <t>コウジュン</t>
    </rPh>
    <rPh sb="24" eb="26">
      <t>セイレツ</t>
    </rPh>
    <phoneticPr fontId="1"/>
  </si>
  <si>
    <t>■２．バスケット分析</t>
    <rPh sb="8" eb="10">
      <t>ブンセキ</t>
    </rPh>
    <phoneticPr fontId="1"/>
  </si>
  <si>
    <t>●単独での売上</t>
    <rPh sb="1" eb="3">
      <t>タンドク</t>
    </rPh>
    <rPh sb="5" eb="6">
      <t>ウ</t>
    </rPh>
    <rPh sb="6" eb="7">
      <t>ア</t>
    </rPh>
    <phoneticPr fontId="1"/>
  </si>
  <si>
    <t>●売上貢献度</t>
    <rPh sb="1" eb="3">
      <t>ウリアゲ</t>
    </rPh>
    <rPh sb="3" eb="6">
      <t>コウケンド</t>
    </rPh>
    <phoneticPr fontId="1"/>
  </si>
  <si>
    <t>単独売上額</t>
    <rPh sb="0" eb="2">
      <t>タンドク</t>
    </rPh>
    <rPh sb="2" eb="4">
      <t>ウリアゲ</t>
    </rPh>
    <rPh sb="4" eb="5">
      <t>ガク</t>
    </rPh>
    <phoneticPr fontId="1"/>
  </si>
  <si>
    <t>単独売上数</t>
    <rPh sb="0" eb="2">
      <t>タンドク</t>
    </rPh>
    <rPh sb="2" eb="4">
      <t>ウリアゲ</t>
    </rPh>
    <rPh sb="3" eb="4">
      <t>ハンバイ</t>
    </rPh>
    <rPh sb="4" eb="5">
      <t>スウ</t>
    </rPh>
    <phoneticPr fontId="1"/>
  </si>
  <si>
    <t>※単独売上額÷売上額</t>
    <rPh sb="1" eb="3">
      <t>タンドク</t>
    </rPh>
    <rPh sb="3" eb="5">
      <t>ウリアゲ</t>
    </rPh>
    <rPh sb="5" eb="6">
      <t>ガク</t>
    </rPh>
    <rPh sb="7" eb="9">
      <t>ウリアゲ</t>
    </rPh>
    <rPh sb="9" eb="10">
      <t>ガク</t>
    </rPh>
    <phoneticPr fontId="1"/>
  </si>
  <si>
    <t>比率(%)</t>
    <rPh sb="0" eb="2">
      <t>ヒリツ</t>
    </rPh>
    <phoneticPr fontId="1"/>
  </si>
  <si>
    <t>●顧客別の購買率</t>
    <rPh sb="1" eb="3">
      <t>コキャク</t>
    </rPh>
    <rPh sb="3" eb="4">
      <t>ベツ</t>
    </rPh>
    <rPh sb="5" eb="7">
      <t>コウバイ</t>
    </rPh>
    <rPh sb="7" eb="8">
      <t>リツ</t>
    </rPh>
    <phoneticPr fontId="1"/>
  </si>
  <si>
    <t>購買率(%)</t>
    <rPh sb="0" eb="2">
      <t>コウバイ</t>
    </rPh>
    <rPh sb="2" eb="3">
      <t>リツ</t>
    </rPh>
    <phoneticPr fontId="1"/>
  </si>
  <si>
    <t>※クラスタ分析のクラスタを対象とするとよい</t>
    <rPh sb="5" eb="7">
      <t>ブンセキ</t>
    </rPh>
    <rPh sb="13" eb="15">
      <t>タイショウ</t>
    </rPh>
    <phoneticPr fontId="1"/>
  </si>
  <si>
    <t>集客前</t>
    <rPh sb="0" eb="2">
      <t>シュウキャク</t>
    </rPh>
    <rPh sb="2" eb="3">
      <t>マエ</t>
    </rPh>
    <phoneticPr fontId="1"/>
  </si>
  <si>
    <t>集客後</t>
    <rPh sb="0" eb="2">
      <t>シュウキャク</t>
    </rPh>
    <rPh sb="2" eb="3">
      <t>ゴ</t>
    </rPh>
    <phoneticPr fontId="1"/>
  </si>
  <si>
    <t>検定結果</t>
    <rPh sb="0" eb="2">
      <t>ケンテイ</t>
    </rPh>
    <rPh sb="2" eb="4">
      <t>ケッカ</t>
    </rPh>
    <phoneticPr fontId="1"/>
  </si>
  <si>
    <t>有意水準</t>
    <rPh sb="0" eb="2">
      <t>ユウイ</t>
    </rPh>
    <rPh sb="2" eb="4">
      <t>スイジュン</t>
    </rPh>
    <phoneticPr fontId="1"/>
  </si>
  <si>
    <t>←有意水準は片側検定の場合は2倍の値をセットする</t>
    <rPh sb="1" eb="3">
      <t>ユウイ</t>
    </rPh>
    <rPh sb="3" eb="5">
      <t>スイジュン</t>
    </rPh>
    <rPh sb="6" eb="8">
      <t>カタガワ</t>
    </rPh>
    <rPh sb="8" eb="10">
      <t>ケンテイ</t>
    </rPh>
    <rPh sb="11" eb="13">
      <t>バアイ</t>
    </rPh>
    <rPh sb="15" eb="16">
      <t>バイ</t>
    </rPh>
    <rPh sb="17" eb="18">
      <t>アタイ</t>
    </rPh>
    <phoneticPr fontId="1"/>
  </si>
  <si>
    <t>自由度</t>
    <rPh sb="0" eb="3">
      <t>ジユウド</t>
    </rPh>
    <phoneticPr fontId="1"/>
  </si>
  <si>
    <t>統計量</t>
    <rPh sb="0" eb="2">
      <t>トウケイ</t>
    </rPh>
    <rPh sb="2" eb="3">
      <t>リョウ</t>
    </rPh>
    <phoneticPr fontId="1"/>
  </si>
  <si>
    <t>限界値(上)</t>
    <rPh sb="0" eb="2">
      <t>ゲンカイ</t>
    </rPh>
    <rPh sb="2" eb="3">
      <t>アタイ</t>
    </rPh>
    <rPh sb="4" eb="5">
      <t>ウエ</t>
    </rPh>
    <phoneticPr fontId="1"/>
  </si>
  <si>
    <t>平均の差</t>
    <rPh sb="0" eb="2">
      <t>ヘイキン</t>
    </rPh>
    <rPh sb="3" eb="4">
      <t>サ</t>
    </rPh>
    <phoneticPr fontId="1"/>
  </si>
  <si>
    <t>確率</t>
    <rPh sb="0" eb="2">
      <t>カクリツ</t>
    </rPh>
    <phoneticPr fontId="1"/>
  </si>
  <si>
    <t>限界値(下)</t>
    <rPh sb="0" eb="2">
      <t>ゲンカイ</t>
    </rPh>
    <rPh sb="2" eb="3">
      <t>アタイ</t>
    </rPh>
    <rPh sb="4" eb="5">
      <t>シタ</t>
    </rPh>
    <phoneticPr fontId="1"/>
  </si>
  <si>
    <t>売上数</t>
    <rPh sb="0" eb="2">
      <t>ウリアゲ</t>
    </rPh>
    <rPh sb="2" eb="3">
      <t>スウ</t>
    </rPh>
    <phoneticPr fontId="1"/>
  </si>
  <si>
    <t>客数</t>
    <rPh sb="0" eb="2">
      <t>キャクスウ</t>
    </rPh>
    <phoneticPr fontId="1"/>
  </si>
  <si>
    <t>平均(先月)</t>
    <rPh sb="0" eb="2">
      <t>ヘイキン</t>
    </rPh>
    <rPh sb="3" eb="5">
      <t>センゲツ</t>
    </rPh>
    <phoneticPr fontId="1"/>
  </si>
  <si>
    <t>平均(過去)</t>
    <rPh sb="0" eb="2">
      <t>ヘイキン</t>
    </rPh>
    <rPh sb="3" eb="5">
      <t>カコ</t>
    </rPh>
    <phoneticPr fontId="1"/>
  </si>
  <si>
    <t>売上額</t>
    <rPh sb="0" eb="2">
      <t>ウリアゲ</t>
    </rPh>
    <rPh sb="2" eb="3">
      <t>ガク</t>
    </rPh>
    <phoneticPr fontId="1"/>
  </si>
  <si>
    <t>合計</t>
    <rPh sb="0" eb="2">
      <t>ゴウケイ</t>
    </rPh>
    <phoneticPr fontId="1"/>
  </si>
  <si>
    <t>項目</t>
    <rPh sb="0" eb="2">
      <t>コウモク</t>
    </rPh>
    <phoneticPr fontId="1"/>
  </si>
  <si>
    <t>平均</t>
    <rPh sb="0" eb="2">
      <t>ヘイキン</t>
    </rPh>
    <phoneticPr fontId="1"/>
  </si>
  <si>
    <t>客単価</t>
    <rPh sb="0" eb="1">
      <t>キャク</t>
    </rPh>
    <rPh sb="1" eb="3">
      <t>タンカ</t>
    </rPh>
    <phoneticPr fontId="1"/>
  </si>
  <si>
    <t>伝票数</t>
    <rPh sb="0" eb="2">
      <t>デンピョウ</t>
    </rPh>
    <rPh sb="2" eb="3">
      <t>スウ</t>
    </rPh>
    <phoneticPr fontId="1"/>
  </si>
  <si>
    <t>伝票単価</t>
    <rPh sb="0" eb="2">
      <t>デンピョウ</t>
    </rPh>
    <rPh sb="2" eb="4">
      <t>タンカ</t>
    </rPh>
    <phoneticPr fontId="1"/>
  </si>
  <si>
    <t>■４．集客の前後における売上_全体</t>
    <rPh sb="3" eb="5">
      <t>シュウキャク</t>
    </rPh>
    <rPh sb="6" eb="8">
      <t>ゼンゴ</t>
    </rPh>
    <rPh sb="12" eb="14">
      <t>ウリアゲ</t>
    </rPh>
    <rPh sb="15" eb="17">
      <t>ゼンタイ</t>
    </rPh>
    <phoneticPr fontId="1"/>
  </si>
  <si>
    <t>●集客の前後における売上_全体</t>
    <rPh sb="1" eb="3">
      <t>シュウキャク</t>
    </rPh>
    <rPh sb="4" eb="6">
      <t>ゼンゴ</t>
    </rPh>
    <rPh sb="10" eb="12">
      <t>ウリアゲ</t>
    </rPh>
    <rPh sb="13" eb="15">
      <t>ゼンタイ</t>
    </rPh>
    <phoneticPr fontId="1"/>
  </si>
  <si>
    <t>■３．戦略を策定する</t>
    <rPh sb="3" eb="5">
      <t>センリャク</t>
    </rPh>
    <rPh sb="6" eb="8">
      <t>サクテイ</t>
    </rPh>
    <phoneticPr fontId="1"/>
  </si>
  <si>
    <t>→R-STP-4Pの要領で、「誰に」「何を」「どのように」するかを決定する。</t>
    <rPh sb="10" eb="12">
      <t>ヨウリョウ</t>
    </rPh>
    <rPh sb="15" eb="16">
      <t>ダレ</t>
    </rPh>
    <rPh sb="19" eb="20">
      <t>ナニ</t>
    </rPh>
    <rPh sb="33" eb="35">
      <t>ケッテイ</t>
    </rPh>
    <phoneticPr fontId="1"/>
  </si>
  <si>
    <t>→売上額が集客前と比較して増えているか検定する</t>
    <rPh sb="1" eb="3">
      <t>ウリアゲ</t>
    </rPh>
    <rPh sb="3" eb="4">
      <t>ガク</t>
    </rPh>
    <rPh sb="5" eb="7">
      <t>シュウキャク</t>
    </rPh>
    <rPh sb="7" eb="8">
      <t>マエ</t>
    </rPh>
    <rPh sb="9" eb="11">
      <t>ヒカク</t>
    </rPh>
    <rPh sb="13" eb="14">
      <t>フ</t>
    </rPh>
    <rPh sb="19" eb="21">
      <t>ケンテイ</t>
    </rPh>
    <phoneticPr fontId="1"/>
  </si>
  <si>
    <t>集客後の売上額(円)</t>
    <rPh sb="0" eb="2">
      <t>シュウキャク</t>
    </rPh>
    <rPh sb="2" eb="3">
      <t>ゴ</t>
    </rPh>
    <rPh sb="4" eb="6">
      <t>ウリアゲ</t>
    </rPh>
    <rPh sb="6" eb="7">
      <t>ガク</t>
    </rPh>
    <rPh sb="8" eb="9">
      <t>エン</t>
    </rPh>
    <phoneticPr fontId="1"/>
  </si>
  <si>
    <t>※集客後の平均が集客前の平均を上回っていればいいため、スチューデントのt分布による片側検定(右)とする</t>
    <rPh sb="1" eb="3">
      <t>シュウキャク</t>
    </rPh>
    <rPh sb="3" eb="4">
      <t>ゴ</t>
    </rPh>
    <rPh sb="5" eb="7">
      <t>ヘイキン</t>
    </rPh>
    <rPh sb="8" eb="10">
      <t>シュウキャク</t>
    </rPh>
    <rPh sb="10" eb="11">
      <t>マエ</t>
    </rPh>
    <rPh sb="12" eb="14">
      <t>ヘイキン</t>
    </rPh>
    <rPh sb="15" eb="17">
      <t>ウワマワ</t>
    </rPh>
    <rPh sb="46" eb="47">
      <t>ミギ</t>
    </rPh>
    <phoneticPr fontId="1"/>
  </si>
  <si>
    <t>↑統計量＜限界値(上)となっており(統計量が棄却域になく、平均と等しいという仮説は棄却されない)、売上が上がったとは言えない</t>
    <rPh sb="1" eb="3">
      <t>トウケイ</t>
    </rPh>
    <rPh sb="3" eb="4">
      <t>リョウ</t>
    </rPh>
    <rPh sb="5" eb="7">
      <t>ゲンカイ</t>
    </rPh>
    <rPh sb="7" eb="8">
      <t>アタイ</t>
    </rPh>
    <rPh sb="9" eb="10">
      <t>ウエ</t>
    </rPh>
    <rPh sb="18" eb="20">
      <t>トウケイ</t>
    </rPh>
    <rPh sb="20" eb="21">
      <t>リョウ</t>
    </rPh>
    <rPh sb="22" eb="24">
      <t>キキャク</t>
    </rPh>
    <rPh sb="24" eb="25">
      <t>イキ</t>
    </rPh>
    <rPh sb="29" eb="31">
      <t>ヘイキン</t>
    </rPh>
    <rPh sb="32" eb="33">
      <t>ヒト</t>
    </rPh>
    <rPh sb="38" eb="40">
      <t>カセツ</t>
    </rPh>
    <rPh sb="41" eb="43">
      <t>キキャク</t>
    </rPh>
    <rPh sb="49" eb="51">
      <t>ウリアゲ</t>
    </rPh>
    <rPh sb="52" eb="53">
      <t>ア</t>
    </rPh>
    <rPh sb="58" eb="59">
      <t>イ</t>
    </rPh>
    <phoneticPr fontId="1"/>
  </si>
  <si>
    <t>■４．t検定</t>
    <rPh sb="4" eb="6">
      <t>ケンテイ</t>
    </rPh>
    <phoneticPr fontId="1"/>
  </si>
  <si>
    <t>※アソシエーション分析を実施する場合は、データ取得元のDBと接続してください。</t>
    <rPh sb="9" eb="11">
      <t>ブンセキ</t>
    </rPh>
    <rPh sb="12" eb="14">
      <t>ジッシ</t>
    </rPh>
    <rPh sb="16" eb="18">
      <t>バアイ</t>
    </rPh>
    <rPh sb="23" eb="25">
      <t>シュトク</t>
    </rPh>
    <rPh sb="25" eb="26">
      <t>モト</t>
    </rPh>
    <rPh sb="30" eb="32">
      <t>セツゾク</t>
    </rPh>
    <phoneticPr fontId="1"/>
  </si>
  <si>
    <t>※バスケット分析を実施する場合は、データ取得元のDBと接続してください。</t>
    <rPh sb="6" eb="8">
      <t>ブンセキ</t>
    </rPh>
    <rPh sb="9" eb="11">
      <t>ジッシ</t>
    </rPh>
    <rPh sb="13" eb="15">
      <t>バアイ</t>
    </rPh>
    <rPh sb="20" eb="22">
      <t>シュトク</t>
    </rPh>
    <rPh sb="22" eb="23">
      <t>モト</t>
    </rPh>
    <rPh sb="27" eb="29">
      <t>セツゾク</t>
    </rPh>
    <phoneticPr fontId="1"/>
  </si>
  <si>
    <t>●集客の前後における売上_指定のクラス</t>
    <rPh sb="1" eb="3">
      <t>シュウキャク</t>
    </rPh>
    <rPh sb="4" eb="6">
      <t>ゼンゴ</t>
    </rPh>
    <rPh sb="10" eb="12">
      <t>ウリアゲ</t>
    </rPh>
    <rPh sb="13" eb="15">
      <t>シテイ</t>
    </rPh>
    <phoneticPr fontId="1"/>
  </si>
  <si>
    <t>→指定のクラスにおいて、売上額が集客前と比較して増えているか検定する</t>
    <rPh sb="1" eb="3">
      <t>シテイ</t>
    </rPh>
    <rPh sb="12" eb="14">
      <t>ウリアゲ</t>
    </rPh>
    <rPh sb="14" eb="15">
      <t>ガク</t>
    </rPh>
    <rPh sb="16" eb="18">
      <t>シュウキャク</t>
    </rPh>
    <rPh sb="18" eb="19">
      <t>マエ</t>
    </rPh>
    <rPh sb="20" eb="22">
      <t>ヒカク</t>
    </rPh>
    <rPh sb="24" eb="25">
      <t>フ</t>
    </rPh>
    <rPh sb="30" eb="32">
      <t>ケンテイ</t>
    </rPh>
    <phoneticPr fontId="1"/>
  </si>
  <si>
    <t>■４．集客の前後における売上_指定のクラス</t>
    <rPh sb="3" eb="5">
      <t>シュウキャク</t>
    </rPh>
    <rPh sb="6" eb="8">
      <t>ゼンゴ</t>
    </rPh>
    <rPh sb="12" eb="14">
      <t>ウリアゲ</t>
    </rPh>
    <rPh sb="15" eb="17">
      <t>シテイ</t>
    </rPh>
    <phoneticPr fontId="1"/>
  </si>
  <si>
    <t>※指定のクラスにおいて、集客後の平均が集客前の平均を上回っていればいいため、スチューデントのt分布による片側検定(右)とする</t>
    <rPh sb="1" eb="3">
      <t>シテイ</t>
    </rPh>
    <rPh sb="12" eb="14">
      <t>シュウキャク</t>
    </rPh>
    <rPh sb="14" eb="15">
      <t>ゴ</t>
    </rPh>
    <rPh sb="16" eb="18">
      <t>ヘイキン</t>
    </rPh>
    <rPh sb="19" eb="21">
      <t>シュウキャク</t>
    </rPh>
    <rPh sb="21" eb="22">
      <t>マエ</t>
    </rPh>
    <rPh sb="23" eb="25">
      <t>ヘイキン</t>
    </rPh>
    <rPh sb="26" eb="28">
      <t>ウワマワ</t>
    </rPh>
    <rPh sb="57" eb="58">
      <t>ミギ</t>
    </rPh>
    <phoneticPr fontId="1"/>
  </si>
  <si>
    <t>ストーン　ブルー</t>
    <phoneticPr fontId="1"/>
  </si>
  <si>
    <t>ストーン　ブルー</t>
    <phoneticPr fontId="1"/>
  </si>
  <si>
    <t>※当資料で掲載しているデータは適当に作成したものであり、実際のものではありません。</t>
    <phoneticPr fontId="1"/>
  </si>
</sst>
</file>

<file path=xl/styles.xml><?xml version="1.0" encoding="utf-8"?>
<styleSheet xmlns="http://schemas.openxmlformats.org/spreadsheetml/2006/main">
  <numFmts count="2">
    <numFmt numFmtId="176" formatCode="0.0000_ "/>
    <numFmt numFmtId="177" formatCode="0.00_ 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Border="1">
      <alignment vertical="center"/>
    </xf>
    <xf numFmtId="38" fontId="0" fillId="0" borderId="0" xfId="0" applyNumberFormat="1">
      <alignment vertical="center"/>
    </xf>
    <xf numFmtId="38" fontId="0" fillId="4" borderId="1" xfId="1" applyFont="1" applyFill="1" applyBorder="1">
      <alignment vertical="center"/>
    </xf>
    <xf numFmtId="0" fontId="0" fillId="2" borderId="1" xfId="0" applyFill="1" applyBorder="1">
      <alignment vertical="center"/>
    </xf>
    <xf numFmtId="38" fontId="0" fillId="0" borderId="0" xfId="1" applyFont="1">
      <alignment vertical="center"/>
    </xf>
    <xf numFmtId="0" fontId="0" fillId="0" borderId="0" xfId="0" applyNumberFormat="1">
      <alignment vertical="center"/>
    </xf>
    <xf numFmtId="0" fontId="0" fillId="0" borderId="0" xfId="1" applyNumberFormat="1" applyFont="1">
      <alignment vertical="center"/>
    </xf>
    <xf numFmtId="0" fontId="0" fillId="3" borderId="0" xfId="1" applyNumberFormat="1" applyFont="1" applyFill="1">
      <alignment vertical="center"/>
    </xf>
    <xf numFmtId="0" fontId="0" fillId="2" borderId="1" xfId="0" applyNumberFormat="1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4" borderId="0" xfId="0" applyNumberFormat="1" applyFill="1">
      <alignment vertical="center"/>
    </xf>
    <xf numFmtId="0" fontId="0" fillId="4" borderId="0" xfId="1" applyNumberFormat="1" applyFont="1" applyFill="1">
      <alignment vertical="center"/>
    </xf>
    <xf numFmtId="0" fontId="0" fillId="3" borderId="1" xfId="0" applyNumberFormat="1" applyFill="1" applyBorder="1">
      <alignment vertical="center"/>
    </xf>
    <xf numFmtId="38" fontId="0" fillId="4" borderId="0" xfId="1" applyFont="1" applyFill="1">
      <alignment vertical="center"/>
    </xf>
    <xf numFmtId="0" fontId="0" fillId="0" borderId="0" xfId="0" applyNumberFormat="1" applyBorder="1">
      <alignment vertical="center"/>
    </xf>
    <xf numFmtId="0" fontId="0" fillId="0" borderId="0" xfId="0" applyNumberFormat="1" applyFill="1" applyBorder="1">
      <alignment vertical="center"/>
    </xf>
    <xf numFmtId="0" fontId="0" fillId="4" borderId="0" xfId="1" applyNumberFormat="1" applyFont="1" applyFill="1" applyBorder="1">
      <alignment vertical="center"/>
    </xf>
    <xf numFmtId="0" fontId="0" fillId="0" borderId="0" xfId="1" applyNumberFormat="1" applyFont="1" applyBorder="1">
      <alignment vertical="center"/>
    </xf>
    <xf numFmtId="0" fontId="0" fillId="0" borderId="0" xfId="1" applyNumberFormat="1" applyFont="1" applyFill="1" applyBorder="1">
      <alignment vertical="center"/>
    </xf>
    <xf numFmtId="0" fontId="0" fillId="3" borderId="0" xfId="0" applyNumberFormat="1" applyFill="1" applyBorder="1">
      <alignment vertical="center"/>
    </xf>
    <xf numFmtId="0" fontId="0" fillId="6" borderId="1" xfId="0" applyNumberFormat="1" applyFill="1" applyBorder="1">
      <alignment vertical="center"/>
    </xf>
    <xf numFmtId="0" fontId="0" fillId="0" borderId="1" xfId="0" applyNumberFormat="1" applyFill="1" applyBorder="1">
      <alignment vertical="center"/>
    </xf>
    <xf numFmtId="38" fontId="0" fillId="0" borderId="0" xfId="1" applyFont="1" applyBorder="1">
      <alignment vertical="center"/>
    </xf>
    <xf numFmtId="0" fontId="0" fillId="0" borderId="0" xfId="0" applyBorder="1">
      <alignment vertical="center"/>
    </xf>
    <xf numFmtId="38" fontId="0" fillId="4" borderId="0" xfId="1" applyFont="1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5" xfId="0" applyBorder="1">
      <alignment vertical="center"/>
    </xf>
    <xf numFmtId="0" fontId="0" fillId="0" borderId="0" xfId="0" applyFill="1" applyBorder="1">
      <alignment vertical="center"/>
    </xf>
    <xf numFmtId="0" fontId="0" fillId="5" borderId="1" xfId="0" applyFill="1" applyBorder="1">
      <alignment vertical="center"/>
    </xf>
    <xf numFmtId="0" fontId="0" fillId="2" borderId="5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0" xfId="1" applyNumberFormat="1" applyFont="1" applyFill="1">
      <alignment vertical="center"/>
    </xf>
    <xf numFmtId="0" fontId="0" fillId="3" borderId="0" xfId="0" applyNumberFormat="1" applyFill="1">
      <alignment vertical="center"/>
    </xf>
    <xf numFmtId="0" fontId="0" fillId="5" borderId="0" xfId="0" applyNumberFormat="1" applyFill="1">
      <alignment vertical="center"/>
    </xf>
    <xf numFmtId="38" fontId="0" fillId="0" borderId="5" xfId="1" applyFont="1" applyBorder="1">
      <alignment vertical="center"/>
    </xf>
    <xf numFmtId="176" fontId="0" fillId="4" borderId="1" xfId="1" applyNumberFormat="1" applyFont="1" applyFill="1" applyBorder="1">
      <alignment vertical="center"/>
    </xf>
    <xf numFmtId="176" fontId="0" fillId="0" borderId="1" xfId="1" applyNumberFormat="1" applyFont="1" applyBorder="1">
      <alignment vertical="center"/>
    </xf>
    <xf numFmtId="176" fontId="0" fillId="0" borderId="1" xfId="1" applyNumberFormat="1" applyFont="1" applyFill="1" applyBorder="1">
      <alignment vertical="center"/>
    </xf>
    <xf numFmtId="176" fontId="0" fillId="4" borderId="0" xfId="1" applyNumberFormat="1" applyFont="1" applyFill="1" applyBorder="1">
      <alignment vertical="center"/>
    </xf>
    <xf numFmtId="176" fontId="0" fillId="0" borderId="0" xfId="1" applyNumberFormat="1" applyFont="1" applyBorder="1">
      <alignment vertical="center"/>
    </xf>
    <xf numFmtId="176" fontId="0" fillId="0" borderId="0" xfId="1" applyNumberFormat="1" applyFont="1" applyFill="1" applyBorder="1">
      <alignment vertical="center"/>
    </xf>
    <xf numFmtId="176" fontId="0" fillId="0" borderId="0" xfId="0" applyNumberFormat="1">
      <alignment vertical="center"/>
    </xf>
    <xf numFmtId="177" fontId="0" fillId="4" borderId="1" xfId="0" applyNumberFormat="1" applyFill="1" applyBorder="1">
      <alignment vertical="center"/>
    </xf>
    <xf numFmtId="177" fontId="0" fillId="4" borderId="0" xfId="0" applyNumberFormat="1" applyFill="1" applyBorder="1">
      <alignment vertical="center"/>
    </xf>
    <xf numFmtId="177" fontId="0" fillId="4" borderId="0" xfId="0" applyNumberFormat="1" applyFill="1">
      <alignment vertical="center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0" fontId="5" fillId="3" borderId="1" xfId="0" applyFont="1" applyFill="1" applyBorder="1">
      <alignment vertical="center"/>
    </xf>
    <xf numFmtId="0" fontId="4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4"/>
  <c:chart>
    <c:autoTitleDeleted val="1"/>
    <c:plotArea>
      <c:layout/>
      <c:barChart>
        <c:barDir val="col"/>
        <c:grouping val="clustered"/>
        <c:ser>
          <c:idx val="0"/>
          <c:order val="0"/>
          <c:cat>
            <c:strRef>
              <c:f>'１．クラスタ分析_集客前'!$A$8:$A$15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'１．クラスタ分析_集客前'!$E$8:$E$15</c:f>
              <c:numCache>
                <c:formatCode>#,##0;[Red]\-#,##0</c:formatCode>
                <c:ptCount val="8"/>
                <c:pt idx="0">
                  <c:v>821368</c:v>
                </c:pt>
                <c:pt idx="1">
                  <c:v>802465</c:v>
                </c:pt>
                <c:pt idx="2">
                  <c:v>726948</c:v>
                </c:pt>
                <c:pt idx="3">
                  <c:v>713029</c:v>
                </c:pt>
                <c:pt idx="4">
                  <c:v>263487</c:v>
                </c:pt>
                <c:pt idx="5">
                  <c:v>246205</c:v>
                </c:pt>
                <c:pt idx="6">
                  <c:v>186493</c:v>
                </c:pt>
                <c:pt idx="7">
                  <c:v>178461</c:v>
                </c:pt>
              </c:numCache>
            </c:numRef>
          </c:val>
        </c:ser>
        <c:axId val="177103232"/>
        <c:axId val="177105536"/>
      </c:barChart>
      <c:catAx>
        <c:axId val="177103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顧客グループ</a:t>
                </a:r>
                <a:endParaRPr lang="en-US" altLang="ja-JP"/>
              </a:p>
            </c:rich>
          </c:tx>
          <c:layout/>
        </c:title>
        <c:numFmt formatCode="General" sourceLinked="1"/>
        <c:majorTickMark val="none"/>
        <c:tickLblPos val="nextTo"/>
        <c:crossAx val="177105536"/>
        <c:crosses val="autoZero"/>
        <c:auto val="1"/>
        <c:lblAlgn val="ctr"/>
        <c:lblOffset val="100"/>
      </c:catAx>
      <c:valAx>
        <c:axId val="1771055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売上額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</a:p>
            </c:rich>
          </c:tx>
          <c:layout/>
        </c:title>
        <c:numFmt formatCode="#,##0;[Red]\-#,##0" sourceLinked="1"/>
        <c:tickLblPos val="nextTo"/>
        <c:crossAx val="177103232"/>
        <c:crosses val="autoZero"/>
        <c:crossBetween val="between"/>
      </c:valAx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0"/>
          <c:order val="0"/>
          <c:tx>
            <c:strRef>
              <c:f>'４．集客の前後における売上_全体'!$A$30</c:f>
              <c:strCache>
                <c:ptCount val="1"/>
                <c:pt idx="0">
                  <c:v>集客前</c:v>
                </c:pt>
              </c:strCache>
            </c:strRef>
          </c:tx>
          <c:marker>
            <c:symbol val="none"/>
          </c:marker>
          <c:cat>
            <c:strRef>
              <c:f>'４．集客の前後における売上_全体'!$B$23:$M$23</c:f>
              <c:strCache>
                <c:ptCount val="12"/>
                <c:pt idx="0">
                  <c:v>8週間前</c:v>
                </c:pt>
                <c:pt idx="1">
                  <c:v>7週間前</c:v>
                </c:pt>
                <c:pt idx="2">
                  <c:v>6週間前</c:v>
                </c:pt>
                <c:pt idx="3">
                  <c:v>5週間前</c:v>
                </c:pt>
                <c:pt idx="4">
                  <c:v>4週間前</c:v>
                </c:pt>
                <c:pt idx="5">
                  <c:v>3週間前</c:v>
                </c:pt>
                <c:pt idx="6">
                  <c:v>2週間前</c:v>
                </c:pt>
                <c:pt idx="7">
                  <c:v>1週間前</c:v>
                </c:pt>
                <c:pt idx="8">
                  <c:v>1週間後</c:v>
                </c:pt>
                <c:pt idx="9">
                  <c:v>2週間後</c:v>
                </c:pt>
                <c:pt idx="10">
                  <c:v>3週間後</c:v>
                </c:pt>
                <c:pt idx="11">
                  <c:v>4週間後</c:v>
                </c:pt>
              </c:strCache>
            </c:strRef>
          </c:cat>
          <c:val>
            <c:numRef>
              <c:f>'４．集客の前後における売上_全体'!$B$30:$M$30</c:f>
              <c:numCache>
                <c:formatCode>General</c:formatCode>
                <c:ptCount val="12"/>
                <c:pt idx="0">
                  <c:v>2598851.2000000002</c:v>
                </c:pt>
                <c:pt idx="1">
                  <c:v>2443700</c:v>
                </c:pt>
                <c:pt idx="2">
                  <c:v>2385892</c:v>
                </c:pt>
                <c:pt idx="3">
                  <c:v>2681632.8000000003</c:v>
                </c:pt>
                <c:pt idx="4">
                  <c:v>2420370.4</c:v>
                </c:pt>
                <c:pt idx="5">
                  <c:v>2282411.2000000002</c:v>
                </c:pt>
                <c:pt idx="6">
                  <c:v>3081891.2</c:v>
                </c:pt>
                <c:pt idx="7">
                  <c:v>3401092</c:v>
                </c:pt>
              </c:numCache>
            </c:numRef>
          </c:val>
        </c:ser>
        <c:ser>
          <c:idx val="1"/>
          <c:order val="1"/>
          <c:tx>
            <c:strRef>
              <c:f>'４．集客の前後における売上_全体'!$A$31</c:f>
              <c:strCache>
                <c:ptCount val="1"/>
                <c:pt idx="0">
                  <c:v>集客後</c:v>
                </c:pt>
              </c:strCache>
            </c:strRef>
          </c:tx>
          <c:marker>
            <c:symbol val="none"/>
          </c:marker>
          <c:cat>
            <c:strRef>
              <c:f>'４．集客の前後における売上_全体'!$B$23:$M$23</c:f>
              <c:strCache>
                <c:ptCount val="12"/>
                <c:pt idx="0">
                  <c:v>8週間前</c:v>
                </c:pt>
                <c:pt idx="1">
                  <c:v>7週間前</c:v>
                </c:pt>
                <c:pt idx="2">
                  <c:v>6週間前</c:v>
                </c:pt>
                <c:pt idx="3">
                  <c:v>5週間前</c:v>
                </c:pt>
                <c:pt idx="4">
                  <c:v>4週間前</c:v>
                </c:pt>
                <c:pt idx="5">
                  <c:v>3週間前</c:v>
                </c:pt>
                <c:pt idx="6">
                  <c:v>2週間前</c:v>
                </c:pt>
                <c:pt idx="7">
                  <c:v>1週間前</c:v>
                </c:pt>
                <c:pt idx="8">
                  <c:v>1週間後</c:v>
                </c:pt>
                <c:pt idx="9">
                  <c:v>2週間後</c:v>
                </c:pt>
                <c:pt idx="10">
                  <c:v>3週間後</c:v>
                </c:pt>
                <c:pt idx="11">
                  <c:v>4週間後</c:v>
                </c:pt>
              </c:strCache>
            </c:strRef>
          </c:cat>
          <c:val>
            <c:numRef>
              <c:f>'４．集客の前後における売上_全体'!$B$31:$M$31</c:f>
              <c:numCache>
                <c:formatCode>General</c:formatCode>
                <c:ptCount val="12"/>
                <c:pt idx="7">
                  <c:v>3401092</c:v>
                </c:pt>
                <c:pt idx="8">
                  <c:v>2386036.8000000003</c:v>
                </c:pt>
                <c:pt idx="9">
                  <c:v>2596098.4000000004</c:v>
                </c:pt>
                <c:pt idx="10">
                  <c:v>2682090.4000000004</c:v>
                </c:pt>
                <c:pt idx="11">
                  <c:v>2763414.4</c:v>
                </c:pt>
              </c:numCache>
            </c:numRef>
          </c:val>
        </c:ser>
        <c:hiLowLines/>
        <c:marker val="1"/>
        <c:axId val="176812032"/>
        <c:axId val="176813568"/>
      </c:lineChart>
      <c:catAx>
        <c:axId val="176812032"/>
        <c:scaling>
          <c:orientation val="minMax"/>
        </c:scaling>
        <c:axPos val="b"/>
        <c:majorGridlines/>
        <c:majorTickMark val="none"/>
        <c:tickLblPos val="nextTo"/>
        <c:crossAx val="176813568"/>
        <c:crosses val="autoZero"/>
        <c:auto val="1"/>
        <c:lblAlgn val="ctr"/>
        <c:lblOffset val="100"/>
      </c:catAx>
      <c:valAx>
        <c:axId val="1768135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売上額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</c:title>
        <c:numFmt formatCode="General" sourceLinked="1"/>
        <c:tickLblPos val="nextTo"/>
        <c:crossAx val="1768120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0"/>
          <c:order val="0"/>
          <c:tx>
            <c:strRef>
              <c:f>'４．集客の前後における売上_指定のクラス'!$A$30</c:f>
              <c:strCache>
                <c:ptCount val="1"/>
                <c:pt idx="0">
                  <c:v>集客前</c:v>
                </c:pt>
              </c:strCache>
            </c:strRef>
          </c:tx>
          <c:marker>
            <c:symbol val="none"/>
          </c:marker>
          <c:cat>
            <c:strRef>
              <c:f>'４．集客の前後における売上_指定のクラス'!$B$23:$M$23</c:f>
              <c:strCache>
                <c:ptCount val="12"/>
                <c:pt idx="0">
                  <c:v>8週間前</c:v>
                </c:pt>
                <c:pt idx="1">
                  <c:v>7週間前</c:v>
                </c:pt>
                <c:pt idx="2">
                  <c:v>6週間前</c:v>
                </c:pt>
                <c:pt idx="3">
                  <c:v>5週間前</c:v>
                </c:pt>
                <c:pt idx="4">
                  <c:v>4週間前</c:v>
                </c:pt>
                <c:pt idx="5">
                  <c:v>3週間前</c:v>
                </c:pt>
                <c:pt idx="6">
                  <c:v>2週間前</c:v>
                </c:pt>
                <c:pt idx="7">
                  <c:v>1週間前</c:v>
                </c:pt>
                <c:pt idx="8">
                  <c:v>1週間後</c:v>
                </c:pt>
                <c:pt idx="9">
                  <c:v>2週間後</c:v>
                </c:pt>
                <c:pt idx="10">
                  <c:v>3週間後</c:v>
                </c:pt>
                <c:pt idx="11">
                  <c:v>4週間後</c:v>
                </c:pt>
              </c:strCache>
            </c:strRef>
          </c:cat>
          <c:val>
            <c:numRef>
              <c:f>'４．集客の前後における売上_指定のクラス'!$B$30:$M$30</c:f>
              <c:numCache>
                <c:formatCode>General</c:formatCode>
                <c:ptCount val="12"/>
                <c:pt idx="0">
                  <c:v>2001895</c:v>
                </c:pt>
                <c:pt idx="1">
                  <c:v>1761549</c:v>
                </c:pt>
                <c:pt idx="2">
                  <c:v>1957136</c:v>
                </c:pt>
                <c:pt idx="3">
                  <c:v>2174857</c:v>
                </c:pt>
                <c:pt idx="4">
                  <c:v>2063655</c:v>
                </c:pt>
                <c:pt idx="5">
                  <c:v>1957556</c:v>
                </c:pt>
                <c:pt idx="6">
                  <c:v>2183056</c:v>
                </c:pt>
                <c:pt idx="7">
                  <c:v>2278846</c:v>
                </c:pt>
              </c:numCache>
            </c:numRef>
          </c:val>
        </c:ser>
        <c:ser>
          <c:idx val="1"/>
          <c:order val="1"/>
          <c:tx>
            <c:strRef>
              <c:f>'４．集客の前後における売上_指定のクラス'!$A$31</c:f>
              <c:strCache>
                <c:ptCount val="1"/>
                <c:pt idx="0">
                  <c:v>集客後</c:v>
                </c:pt>
              </c:strCache>
            </c:strRef>
          </c:tx>
          <c:marker>
            <c:symbol val="none"/>
          </c:marker>
          <c:cat>
            <c:strRef>
              <c:f>'４．集客の前後における売上_指定のクラス'!$B$23:$M$23</c:f>
              <c:strCache>
                <c:ptCount val="12"/>
                <c:pt idx="0">
                  <c:v>8週間前</c:v>
                </c:pt>
                <c:pt idx="1">
                  <c:v>7週間前</c:v>
                </c:pt>
                <c:pt idx="2">
                  <c:v>6週間前</c:v>
                </c:pt>
                <c:pt idx="3">
                  <c:v>5週間前</c:v>
                </c:pt>
                <c:pt idx="4">
                  <c:v>4週間前</c:v>
                </c:pt>
                <c:pt idx="5">
                  <c:v>3週間前</c:v>
                </c:pt>
                <c:pt idx="6">
                  <c:v>2週間前</c:v>
                </c:pt>
                <c:pt idx="7">
                  <c:v>1週間前</c:v>
                </c:pt>
                <c:pt idx="8">
                  <c:v>1週間後</c:v>
                </c:pt>
                <c:pt idx="9">
                  <c:v>2週間後</c:v>
                </c:pt>
                <c:pt idx="10">
                  <c:v>3週間後</c:v>
                </c:pt>
                <c:pt idx="11">
                  <c:v>4週間後</c:v>
                </c:pt>
              </c:strCache>
            </c:strRef>
          </c:cat>
          <c:val>
            <c:numRef>
              <c:f>'４．集客の前後における売上_指定のクラス'!$B$31:$M$31</c:f>
              <c:numCache>
                <c:formatCode>General</c:formatCode>
                <c:ptCount val="12"/>
                <c:pt idx="7">
                  <c:v>2278846</c:v>
                </c:pt>
                <c:pt idx="8">
                  <c:v>1864248</c:v>
                </c:pt>
                <c:pt idx="9">
                  <c:v>2048995</c:v>
                </c:pt>
                <c:pt idx="10">
                  <c:v>2185209</c:v>
                </c:pt>
                <c:pt idx="11">
                  <c:v>2319859</c:v>
                </c:pt>
              </c:numCache>
            </c:numRef>
          </c:val>
        </c:ser>
        <c:hiLowLines/>
        <c:marker val="1"/>
        <c:axId val="177576576"/>
        <c:axId val="177582464"/>
      </c:lineChart>
      <c:catAx>
        <c:axId val="177576576"/>
        <c:scaling>
          <c:orientation val="minMax"/>
        </c:scaling>
        <c:axPos val="b"/>
        <c:majorGridlines/>
        <c:majorTickMark val="none"/>
        <c:tickLblPos val="nextTo"/>
        <c:crossAx val="177582464"/>
        <c:crosses val="autoZero"/>
        <c:auto val="1"/>
        <c:lblAlgn val="ctr"/>
        <c:lblOffset val="100"/>
      </c:catAx>
      <c:valAx>
        <c:axId val="1775824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売上額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General" sourceLinked="1"/>
        <c:tickLblPos val="nextTo"/>
        <c:crossAx val="1775765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4"/>
  <c:chart>
    <c:autoTitleDeleted val="1"/>
    <c:plotArea>
      <c:layout/>
      <c:barChart>
        <c:barDir val="col"/>
        <c:grouping val="clustered"/>
        <c:ser>
          <c:idx val="0"/>
          <c:order val="0"/>
          <c:cat>
            <c:strRef>
              <c:f>'５．クラスタ分析_集客後'!$A$7:$A$14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'５．クラスタ分析_集客後'!$E$7:$E$14</c:f>
              <c:numCache>
                <c:formatCode>#,##0;[Red]\-#,##0</c:formatCode>
                <c:ptCount val="8"/>
                <c:pt idx="0">
                  <c:v>1180765</c:v>
                </c:pt>
                <c:pt idx="1">
                  <c:v>1179432</c:v>
                </c:pt>
                <c:pt idx="2">
                  <c:v>586820</c:v>
                </c:pt>
                <c:pt idx="3">
                  <c:v>556655</c:v>
                </c:pt>
                <c:pt idx="4">
                  <c:v>332097</c:v>
                </c:pt>
                <c:pt idx="5">
                  <c:v>317933</c:v>
                </c:pt>
                <c:pt idx="6">
                  <c:v>238052</c:v>
                </c:pt>
                <c:pt idx="7">
                  <c:v>182342</c:v>
                </c:pt>
              </c:numCache>
            </c:numRef>
          </c:val>
        </c:ser>
        <c:axId val="177725824"/>
        <c:axId val="177727744"/>
      </c:barChart>
      <c:catAx>
        <c:axId val="177725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顧客グループ</a:t>
                </a:r>
                <a:endParaRPr lang="en-US" altLang="ja-JP"/>
              </a:p>
            </c:rich>
          </c:tx>
        </c:title>
        <c:numFmt formatCode="General" sourceLinked="1"/>
        <c:majorTickMark val="none"/>
        <c:tickLblPos val="nextTo"/>
        <c:crossAx val="177727744"/>
        <c:crosses val="autoZero"/>
        <c:auto val="1"/>
        <c:lblAlgn val="ctr"/>
        <c:lblOffset val="100"/>
      </c:catAx>
      <c:valAx>
        <c:axId val="1777277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売上額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</a:p>
            </c:rich>
          </c:tx>
        </c:title>
        <c:numFmt formatCode="#,##0;[Red]\-#,##0" sourceLinked="1"/>
        <c:tickLblPos val="nextTo"/>
        <c:crossAx val="177725824"/>
        <c:crosses val="autoZero"/>
        <c:crossBetween val="between"/>
      </c:valAx>
    </c:plotArea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4"/>
  <c:chart>
    <c:autoTitleDeleted val="1"/>
    <c:plotArea>
      <c:layout/>
      <c:barChart>
        <c:barDir val="col"/>
        <c:grouping val="clustered"/>
        <c:ser>
          <c:idx val="0"/>
          <c:order val="0"/>
          <c:cat>
            <c:strRef>
              <c:f>'５．クラスタ分析_連続'!$A$7:$A$14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'５．クラスタ分析_連続'!$K$7:$K$14</c:f>
              <c:numCache>
                <c:formatCode>#,##0;[Red]\-#,##0</c:formatCode>
                <c:ptCount val="8"/>
                <c:pt idx="0">
                  <c:v>1365814.0833333333</c:v>
                </c:pt>
                <c:pt idx="1">
                  <c:v>1244861.75</c:v>
                </c:pt>
                <c:pt idx="2">
                  <c:v>516351.45833333331</c:v>
                </c:pt>
                <c:pt idx="3">
                  <c:v>498808.75</c:v>
                </c:pt>
                <c:pt idx="4">
                  <c:v>328389.08333333331</c:v>
                </c:pt>
                <c:pt idx="5">
                  <c:v>325778.41666666669</c:v>
                </c:pt>
                <c:pt idx="6">
                  <c:v>115948.875</c:v>
                </c:pt>
                <c:pt idx="7">
                  <c:v>113316.79166666667</c:v>
                </c:pt>
              </c:numCache>
            </c:numRef>
          </c:val>
        </c:ser>
        <c:axId val="177849856"/>
        <c:axId val="177851776"/>
      </c:barChart>
      <c:catAx>
        <c:axId val="1778498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顧客グループ</a:t>
                </a:r>
                <a:endParaRPr lang="en-US" altLang="ja-JP"/>
              </a:p>
            </c:rich>
          </c:tx>
        </c:title>
        <c:numFmt formatCode="General" sourceLinked="1"/>
        <c:majorTickMark val="none"/>
        <c:tickLblPos val="nextTo"/>
        <c:crossAx val="177851776"/>
        <c:crosses val="autoZero"/>
        <c:auto val="1"/>
        <c:lblAlgn val="ctr"/>
        <c:lblOffset val="100"/>
      </c:catAx>
      <c:valAx>
        <c:axId val="1778517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売上額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</a:p>
            </c:rich>
          </c:tx>
        </c:title>
        <c:numFmt formatCode="#,##0;[Red]\-#,##0" sourceLinked="1"/>
        <c:tickLblPos val="nextTo"/>
        <c:crossAx val="177849856"/>
        <c:crosses val="autoZero"/>
        <c:crossBetween val="between"/>
      </c:valAx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0"/>
          <c:order val="0"/>
          <c:tx>
            <c:v>A</c:v>
          </c:tx>
          <c:marker>
            <c:symbol val="none"/>
          </c:marker>
          <c:cat>
            <c:strRef>
              <c:f>'５．クラスタ分析_連続'!$E$6:$J$6</c:f>
              <c:strCache>
                <c:ptCount val="6"/>
                <c:pt idx="0">
                  <c:v>3ヵ月前</c:v>
                </c:pt>
                <c:pt idx="1">
                  <c:v>2ヵ月前</c:v>
                </c:pt>
                <c:pt idx="2">
                  <c:v>1ヵ月前</c:v>
                </c:pt>
                <c:pt idx="3">
                  <c:v>1ヵ月後</c:v>
                </c:pt>
                <c:pt idx="4">
                  <c:v>2ヵ月後</c:v>
                </c:pt>
                <c:pt idx="5">
                  <c:v>3ヵ月後</c:v>
                </c:pt>
              </c:strCache>
            </c:strRef>
          </c:cat>
          <c:val>
            <c:numRef>
              <c:f>'５．クラスタ分析_連続'!$E$7:$J$7</c:f>
              <c:numCache>
                <c:formatCode>#,##0;[Red]\-#,##0</c:formatCode>
                <c:ptCount val="6"/>
                <c:pt idx="0">
                  <c:v>1270427.5</c:v>
                </c:pt>
                <c:pt idx="1">
                  <c:v>1796248.75</c:v>
                </c:pt>
                <c:pt idx="2">
                  <c:v>1616710</c:v>
                </c:pt>
                <c:pt idx="3">
                  <c:v>1179432</c:v>
                </c:pt>
                <c:pt idx="4">
                  <c:v>1216636.25</c:v>
                </c:pt>
                <c:pt idx="5">
                  <c:v>1115430</c:v>
                </c:pt>
              </c:numCache>
            </c:numRef>
          </c:val>
        </c:ser>
        <c:ser>
          <c:idx val="1"/>
          <c:order val="1"/>
          <c:tx>
            <c:v>B</c:v>
          </c:tx>
          <c:marker>
            <c:symbol val="none"/>
          </c:marker>
          <c:cat>
            <c:strRef>
              <c:f>'５．クラスタ分析_連続'!$E$6:$J$6</c:f>
              <c:strCache>
                <c:ptCount val="6"/>
                <c:pt idx="0">
                  <c:v>3ヵ月前</c:v>
                </c:pt>
                <c:pt idx="1">
                  <c:v>2ヵ月前</c:v>
                </c:pt>
                <c:pt idx="2">
                  <c:v>1ヵ月前</c:v>
                </c:pt>
                <c:pt idx="3">
                  <c:v>1ヵ月後</c:v>
                </c:pt>
                <c:pt idx="4">
                  <c:v>2ヵ月後</c:v>
                </c:pt>
                <c:pt idx="5">
                  <c:v>3ヵ月後</c:v>
                </c:pt>
              </c:strCache>
            </c:strRef>
          </c:cat>
          <c:val>
            <c:numRef>
              <c:f>'５．クラスタ分析_連続'!$E$8:$J$8</c:f>
              <c:numCache>
                <c:formatCode>#,##0;[Red]\-#,##0</c:formatCode>
                <c:ptCount val="6"/>
                <c:pt idx="0">
                  <c:v>1431543.75</c:v>
                </c:pt>
                <c:pt idx="1">
                  <c:v>1615448.75</c:v>
                </c:pt>
                <c:pt idx="2">
                  <c:v>1146828</c:v>
                </c:pt>
                <c:pt idx="3">
                  <c:v>1180765</c:v>
                </c:pt>
                <c:pt idx="4">
                  <c:v>1199992.5</c:v>
                </c:pt>
                <c:pt idx="5">
                  <c:v>894592.5</c:v>
                </c:pt>
              </c:numCache>
            </c:numRef>
          </c:val>
        </c:ser>
        <c:ser>
          <c:idx val="2"/>
          <c:order val="2"/>
          <c:tx>
            <c:v>C</c:v>
          </c:tx>
          <c:marker>
            <c:symbol val="none"/>
          </c:marker>
          <c:cat>
            <c:strRef>
              <c:f>'５．クラスタ分析_連続'!$E$6:$J$6</c:f>
              <c:strCache>
                <c:ptCount val="6"/>
                <c:pt idx="0">
                  <c:v>3ヵ月前</c:v>
                </c:pt>
                <c:pt idx="1">
                  <c:v>2ヵ月前</c:v>
                </c:pt>
                <c:pt idx="2">
                  <c:v>1ヵ月前</c:v>
                </c:pt>
                <c:pt idx="3">
                  <c:v>1ヵ月後</c:v>
                </c:pt>
                <c:pt idx="4">
                  <c:v>2ヵ月後</c:v>
                </c:pt>
                <c:pt idx="5">
                  <c:v>3ヵ月後</c:v>
                </c:pt>
              </c:strCache>
            </c:strRef>
          </c:cat>
          <c:val>
            <c:numRef>
              <c:f>'５．クラスタ分析_連続'!$E$9:$J$9</c:f>
              <c:numCache>
                <c:formatCode>#,##0;[Red]\-#,##0</c:formatCode>
                <c:ptCount val="6"/>
                <c:pt idx="0">
                  <c:v>344721.25</c:v>
                </c:pt>
                <c:pt idx="1">
                  <c:v>305862.5</c:v>
                </c:pt>
                <c:pt idx="2">
                  <c:v>862683.75</c:v>
                </c:pt>
                <c:pt idx="3">
                  <c:v>586820</c:v>
                </c:pt>
                <c:pt idx="4">
                  <c:v>729510</c:v>
                </c:pt>
                <c:pt idx="5">
                  <c:v>268511.25</c:v>
                </c:pt>
              </c:numCache>
            </c:numRef>
          </c:val>
        </c:ser>
        <c:ser>
          <c:idx val="3"/>
          <c:order val="3"/>
          <c:tx>
            <c:v>D</c:v>
          </c:tx>
          <c:marker>
            <c:symbol val="none"/>
          </c:marker>
          <c:cat>
            <c:strRef>
              <c:f>'５．クラスタ分析_連続'!$E$6:$J$6</c:f>
              <c:strCache>
                <c:ptCount val="6"/>
                <c:pt idx="0">
                  <c:v>3ヵ月前</c:v>
                </c:pt>
                <c:pt idx="1">
                  <c:v>2ヵ月前</c:v>
                </c:pt>
                <c:pt idx="2">
                  <c:v>1ヵ月前</c:v>
                </c:pt>
                <c:pt idx="3">
                  <c:v>1ヵ月後</c:v>
                </c:pt>
                <c:pt idx="4">
                  <c:v>2ヵ月後</c:v>
                </c:pt>
                <c:pt idx="5">
                  <c:v>3ヵ月後</c:v>
                </c:pt>
              </c:strCache>
            </c:strRef>
          </c:cat>
          <c:val>
            <c:numRef>
              <c:f>'５．クラスタ分析_連続'!$E$10:$J$10</c:f>
              <c:numCache>
                <c:formatCode>#,##0;[Red]\-#,##0</c:formatCode>
                <c:ptCount val="6"/>
                <c:pt idx="0">
                  <c:v>323890</c:v>
                </c:pt>
                <c:pt idx="1">
                  <c:v>326558.75</c:v>
                </c:pt>
                <c:pt idx="2">
                  <c:v>963211.25</c:v>
                </c:pt>
                <c:pt idx="3">
                  <c:v>556655</c:v>
                </c:pt>
                <c:pt idx="4">
                  <c:v>540216.25</c:v>
                </c:pt>
                <c:pt idx="5">
                  <c:v>282321.25</c:v>
                </c:pt>
              </c:numCache>
            </c:numRef>
          </c:val>
        </c:ser>
        <c:ser>
          <c:idx val="4"/>
          <c:order val="4"/>
          <c:tx>
            <c:v>E</c:v>
          </c:tx>
          <c:marker>
            <c:symbol val="none"/>
          </c:marker>
          <c:cat>
            <c:strRef>
              <c:f>'５．クラスタ分析_連続'!$E$6:$J$6</c:f>
              <c:strCache>
                <c:ptCount val="6"/>
                <c:pt idx="0">
                  <c:v>3ヵ月前</c:v>
                </c:pt>
                <c:pt idx="1">
                  <c:v>2ヵ月前</c:v>
                </c:pt>
                <c:pt idx="2">
                  <c:v>1ヵ月前</c:v>
                </c:pt>
                <c:pt idx="3">
                  <c:v>1ヵ月後</c:v>
                </c:pt>
                <c:pt idx="4">
                  <c:v>2ヵ月後</c:v>
                </c:pt>
                <c:pt idx="5">
                  <c:v>3ヵ月後</c:v>
                </c:pt>
              </c:strCache>
            </c:strRef>
          </c:cat>
          <c:val>
            <c:numRef>
              <c:f>'５．クラスタ分析_連続'!$E$11:$J$11</c:f>
              <c:numCache>
                <c:formatCode>#,##0;[Red]\-#,##0</c:formatCode>
                <c:ptCount val="6"/>
                <c:pt idx="0">
                  <c:v>412920</c:v>
                </c:pt>
                <c:pt idx="1">
                  <c:v>483196.25</c:v>
                </c:pt>
                <c:pt idx="2">
                  <c:v>297556.25</c:v>
                </c:pt>
                <c:pt idx="3">
                  <c:v>332097</c:v>
                </c:pt>
                <c:pt idx="4">
                  <c:v>248381.25</c:v>
                </c:pt>
                <c:pt idx="5">
                  <c:v>196183.75</c:v>
                </c:pt>
              </c:numCache>
            </c:numRef>
          </c:val>
        </c:ser>
        <c:ser>
          <c:idx val="5"/>
          <c:order val="5"/>
          <c:tx>
            <c:v>F</c:v>
          </c:tx>
          <c:marker>
            <c:symbol val="none"/>
          </c:marker>
          <c:cat>
            <c:strRef>
              <c:f>'５．クラスタ分析_連続'!$E$6:$J$6</c:f>
              <c:strCache>
                <c:ptCount val="6"/>
                <c:pt idx="0">
                  <c:v>3ヵ月前</c:v>
                </c:pt>
                <c:pt idx="1">
                  <c:v>2ヵ月前</c:v>
                </c:pt>
                <c:pt idx="2">
                  <c:v>1ヵ月前</c:v>
                </c:pt>
                <c:pt idx="3">
                  <c:v>1ヵ月後</c:v>
                </c:pt>
                <c:pt idx="4">
                  <c:v>2ヵ月後</c:v>
                </c:pt>
                <c:pt idx="5">
                  <c:v>3ヵ月後</c:v>
                </c:pt>
              </c:strCache>
            </c:strRef>
          </c:cat>
          <c:val>
            <c:numRef>
              <c:f>'５．クラスタ分析_連続'!$E$12:$J$12</c:f>
              <c:numCache>
                <c:formatCode>#,##0;[Red]\-#,##0</c:formatCode>
                <c:ptCount val="6"/>
                <c:pt idx="0">
                  <c:v>381252.5</c:v>
                </c:pt>
                <c:pt idx="1">
                  <c:v>413362.5</c:v>
                </c:pt>
                <c:pt idx="2">
                  <c:v>416280</c:v>
                </c:pt>
                <c:pt idx="3">
                  <c:v>317933</c:v>
                </c:pt>
                <c:pt idx="4">
                  <c:v>258645</c:v>
                </c:pt>
                <c:pt idx="5">
                  <c:v>167197.5</c:v>
                </c:pt>
              </c:numCache>
            </c:numRef>
          </c:val>
        </c:ser>
        <c:ser>
          <c:idx val="6"/>
          <c:order val="6"/>
          <c:tx>
            <c:v>G</c:v>
          </c:tx>
          <c:marker>
            <c:symbol val="none"/>
          </c:marker>
          <c:cat>
            <c:strRef>
              <c:f>'５．クラスタ分析_連続'!$E$6:$J$6</c:f>
              <c:strCache>
                <c:ptCount val="6"/>
                <c:pt idx="0">
                  <c:v>3ヵ月前</c:v>
                </c:pt>
                <c:pt idx="1">
                  <c:v>2ヵ月前</c:v>
                </c:pt>
                <c:pt idx="2">
                  <c:v>1ヵ月前</c:v>
                </c:pt>
                <c:pt idx="3">
                  <c:v>1ヵ月後</c:v>
                </c:pt>
                <c:pt idx="4">
                  <c:v>2ヵ月後</c:v>
                </c:pt>
                <c:pt idx="5">
                  <c:v>3ヵ月後</c:v>
                </c:pt>
              </c:strCache>
            </c:strRef>
          </c:cat>
          <c:val>
            <c:numRef>
              <c:f>'５．クラスタ分析_連続'!$E$13:$J$13</c:f>
              <c:numCache>
                <c:formatCode>#,##0;[Red]\-#,##0</c:formatCode>
                <c:ptCount val="6"/>
                <c:pt idx="0">
                  <c:v>73416.25</c:v>
                </c:pt>
                <c:pt idx="1">
                  <c:v>83748.75</c:v>
                </c:pt>
                <c:pt idx="2">
                  <c:v>208731.25</c:v>
                </c:pt>
                <c:pt idx="3">
                  <c:v>182342</c:v>
                </c:pt>
                <c:pt idx="4">
                  <c:v>82463.75</c:v>
                </c:pt>
                <c:pt idx="5">
                  <c:v>64991.25</c:v>
                </c:pt>
              </c:numCache>
            </c:numRef>
          </c:val>
        </c:ser>
        <c:ser>
          <c:idx val="7"/>
          <c:order val="7"/>
          <c:tx>
            <c:v>H</c:v>
          </c:tx>
          <c:marker>
            <c:symbol val="none"/>
          </c:marker>
          <c:cat>
            <c:strRef>
              <c:f>'５．クラスタ分析_連続'!$E$6:$J$6</c:f>
              <c:strCache>
                <c:ptCount val="6"/>
                <c:pt idx="0">
                  <c:v>3ヵ月前</c:v>
                </c:pt>
                <c:pt idx="1">
                  <c:v>2ヵ月前</c:v>
                </c:pt>
                <c:pt idx="2">
                  <c:v>1ヵ月前</c:v>
                </c:pt>
                <c:pt idx="3">
                  <c:v>1ヵ月後</c:v>
                </c:pt>
                <c:pt idx="4">
                  <c:v>2ヵ月後</c:v>
                </c:pt>
                <c:pt idx="5">
                  <c:v>3ヵ月後</c:v>
                </c:pt>
              </c:strCache>
            </c:strRef>
          </c:cat>
          <c:val>
            <c:numRef>
              <c:f>'５．クラスタ分析_連続'!$E$14:$J$14</c:f>
              <c:numCache>
                <c:formatCode>#,##0;[Red]\-#,##0</c:formatCode>
                <c:ptCount val="6"/>
                <c:pt idx="0">
                  <c:v>42093.75</c:v>
                </c:pt>
                <c:pt idx="1">
                  <c:v>50282.5</c:v>
                </c:pt>
                <c:pt idx="2">
                  <c:v>221222.5</c:v>
                </c:pt>
                <c:pt idx="3">
                  <c:v>238052</c:v>
                </c:pt>
                <c:pt idx="4">
                  <c:v>80757.5</c:v>
                </c:pt>
                <c:pt idx="5">
                  <c:v>47492.5</c:v>
                </c:pt>
              </c:numCache>
            </c:numRef>
          </c:val>
        </c:ser>
        <c:marker val="1"/>
        <c:axId val="177914240"/>
        <c:axId val="177915776"/>
      </c:lineChart>
      <c:catAx>
        <c:axId val="177914240"/>
        <c:scaling>
          <c:orientation val="minMax"/>
        </c:scaling>
        <c:axPos val="b"/>
        <c:majorGridlines/>
        <c:minorGridlines/>
        <c:numFmt formatCode="General" sourceLinked="1"/>
        <c:majorTickMark val="none"/>
        <c:tickLblPos val="nextTo"/>
        <c:crossAx val="177915776"/>
        <c:crosses val="autoZero"/>
        <c:auto val="1"/>
        <c:lblAlgn val="ctr"/>
        <c:lblOffset val="100"/>
      </c:catAx>
      <c:valAx>
        <c:axId val="1779157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売上額</a:t>
                </a: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</a:p>
            </c:rich>
          </c:tx>
        </c:title>
        <c:numFmt formatCode="#,##0;[Red]\-#,##0" sourceLinked="1"/>
        <c:tickLblPos val="nextTo"/>
        <c:crossAx val="1779142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0</xdr:rowOff>
    </xdr:from>
    <xdr:to>
      <xdr:col>17</xdr:col>
      <xdr:colOff>457200</xdr:colOff>
      <xdr:row>22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</xdr:row>
      <xdr:rowOff>0</xdr:rowOff>
    </xdr:from>
    <xdr:to>
      <xdr:col>23</xdr:col>
      <xdr:colOff>200025</xdr:colOff>
      <xdr:row>20</xdr:row>
      <xdr:rowOff>0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</xdr:row>
      <xdr:rowOff>0</xdr:rowOff>
    </xdr:from>
    <xdr:to>
      <xdr:col>23</xdr:col>
      <xdr:colOff>200025</xdr:colOff>
      <xdr:row>20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17</xdr:col>
      <xdr:colOff>457200</xdr:colOff>
      <xdr:row>21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7</xdr:col>
      <xdr:colOff>171450</xdr:colOff>
      <xdr:row>33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17</xdr:row>
      <xdr:rowOff>0</xdr:rowOff>
    </xdr:from>
    <xdr:to>
      <xdr:col>14</xdr:col>
      <xdr:colOff>419100</xdr:colOff>
      <xdr:row>33</xdr:row>
      <xdr:rowOff>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/>
  </sheetViews>
  <sheetFormatPr defaultRowHeight="13.5"/>
  <cols>
    <col min="1" max="1" width="3.125" customWidth="1"/>
  </cols>
  <sheetData>
    <row r="1" spans="1:10">
      <c r="A1" s="64" t="s">
        <v>159</v>
      </c>
    </row>
    <row r="3" spans="1:10">
      <c r="A3" t="s">
        <v>50</v>
      </c>
    </row>
    <row r="4" spans="1:10">
      <c r="A4" s="8" t="s">
        <v>23</v>
      </c>
    </row>
    <row r="6" spans="1:10">
      <c r="B6" t="s">
        <v>22</v>
      </c>
    </row>
    <row r="7" spans="1:10">
      <c r="A7" s="7"/>
      <c r="B7" s="2" t="s">
        <v>8</v>
      </c>
      <c r="C7" s="2" t="s">
        <v>54</v>
      </c>
      <c r="D7" s="2" t="s">
        <v>9</v>
      </c>
      <c r="E7" s="2" t="s">
        <v>0</v>
      </c>
      <c r="F7" s="2" t="s">
        <v>1</v>
      </c>
      <c r="G7" s="2" t="s">
        <v>2</v>
      </c>
      <c r="H7" s="2" t="s">
        <v>3</v>
      </c>
      <c r="I7" s="2" t="s">
        <v>4</v>
      </c>
      <c r="J7" s="2" t="s">
        <v>5</v>
      </c>
    </row>
    <row r="8" spans="1:10">
      <c r="A8" s="6" t="s">
        <v>14</v>
      </c>
      <c r="B8" s="3" t="s">
        <v>6</v>
      </c>
      <c r="C8" s="3" t="s">
        <v>7</v>
      </c>
      <c r="D8" s="3" t="s">
        <v>7</v>
      </c>
      <c r="E8" s="4">
        <v>821368</v>
      </c>
      <c r="F8" s="4">
        <v>627</v>
      </c>
      <c r="G8" s="4">
        <v>324</v>
      </c>
      <c r="H8" s="5">
        <v>330</v>
      </c>
      <c r="I8" s="5">
        <v>2535.0864197530864</v>
      </c>
      <c r="J8" s="5">
        <v>2488.9939393939394</v>
      </c>
    </row>
    <row r="9" spans="1:10">
      <c r="A9" s="6" t="s">
        <v>15</v>
      </c>
      <c r="B9" s="3" t="s">
        <v>6</v>
      </c>
      <c r="C9" s="3" t="s">
        <v>6</v>
      </c>
      <c r="D9" s="3" t="s">
        <v>7</v>
      </c>
      <c r="E9" s="4">
        <v>802465</v>
      </c>
      <c r="F9" s="4">
        <v>587</v>
      </c>
      <c r="G9" s="4">
        <v>287</v>
      </c>
      <c r="H9" s="5">
        <v>304</v>
      </c>
      <c r="I9" s="5">
        <v>2796.0452961672472</v>
      </c>
      <c r="J9" s="5">
        <v>2639.6875</v>
      </c>
    </row>
    <row r="10" spans="1:10">
      <c r="A10" s="6" t="s">
        <v>16</v>
      </c>
      <c r="B10" s="3" t="s">
        <v>6</v>
      </c>
      <c r="C10" s="3" t="s">
        <v>7</v>
      </c>
      <c r="D10" s="3" t="s">
        <v>6</v>
      </c>
      <c r="E10" s="4">
        <v>726948</v>
      </c>
      <c r="F10" s="4">
        <v>678</v>
      </c>
      <c r="G10" s="4">
        <v>347</v>
      </c>
      <c r="H10" s="5">
        <v>359</v>
      </c>
      <c r="I10" s="5">
        <v>2094.951008645533</v>
      </c>
      <c r="J10" s="5">
        <v>2024.924791086351</v>
      </c>
    </row>
    <row r="11" spans="1:10">
      <c r="A11" s="6" t="s">
        <v>17</v>
      </c>
      <c r="B11" s="3" t="s">
        <v>6</v>
      </c>
      <c r="C11" s="3" t="s">
        <v>55</v>
      </c>
      <c r="D11" s="3" t="s">
        <v>6</v>
      </c>
      <c r="E11" s="4">
        <v>713029</v>
      </c>
      <c r="F11" s="4">
        <v>597</v>
      </c>
      <c r="G11" s="4">
        <v>281</v>
      </c>
      <c r="H11" s="5">
        <v>297</v>
      </c>
      <c r="I11" s="5">
        <v>2537.4697508896797</v>
      </c>
      <c r="J11" s="5">
        <v>2400.7710437710439</v>
      </c>
    </row>
    <row r="12" spans="1:10">
      <c r="A12" s="6" t="s">
        <v>18</v>
      </c>
      <c r="B12" s="3" t="s">
        <v>7</v>
      </c>
      <c r="C12" s="3" t="s">
        <v>7</v>
      </c>
      <c r="D12" s="3" t="s">
        <v>7</v>
      </c>
      <c r="E12" s="4">
        <v>263487</v>
      </c>
      <c r="F12" s="4">
        <v>315</v>
      </c>
      <c r="G12" s="4">
        <v>157</v>
      </c>
      <c r="H12" s="5">
        <v>249</v>
      </c>
      <c r="I12" s="5">
        <v>1678.2611464968154</v>
      </c>
      <c r="J12" s="5">
        <v>1431.9945652173913</v>
      </c>
    </row>
    <row r="13" spans="1:10">
      <c r="A13" s="6" t="s">
        <v>19</v>
      </c>
      <c r="B13" s="3" t="s">
        <v>7</v>
      </c>
      <c r="C13" s="3" t="s">
        <v>7</v>
      </c>
      <c r="D13" s="3" t="s">
        <v>6</v>
      </c>
      <c r="E13" s="4">
        <v>246205</v>
      </c>
      <c r="F13" s="4">
        <v>326</v>
      </c>
      <c r="G13" s="4">
        <v>167</v>
      </c>
      <c r="H13" s="5">
        <v>234</v>
      </c>
      <c r="I13" s="5">
        <v>1474.2814371257484</v>
      </c>
      <c r="J13" s="5">
        <v>1423.150289017341</v>
      </c>
    </row>
    <row r="14" spans="1:10">
      <c r="A14" s="6" t="s">
        <v>20</v>
      </c>
      <c r="B14" s="3" t="s">
        <v>7</v>
      </c>
      <c r="C14" s="3" t="s">
        <v>55</v>
      </c>
      <c r="D14" s="3" t="s">
        <v>7</v>
      </c>
      <c r="E14" s="4">
        <v>186493</v>
      </c>
      <c r="F14" s="4">
        <v>207</v>
      </c>
      <c r="G14" s="4">
        <v>97</v>
      </c>
      <c r="H14" s="5">
        <v>147</v>
      </c>
      <c r="I14" s="5">
        <v>1922.6082474226805</v>
      </c>
      <c r="J14" s="5">
        <v>1846.4653465346535</v>
      </c>
    </row>
    <row r="15" spans="1:10">
      <c r="A15" s="6" t="s">
        <v>21</v>
      </c>
      <c r="B15" s="3" t="s">
        <v>7</v>
      </c>
      <c r="C15" s="3" t="s">
        <v>55</v>
      </c>
      <c r="D15" s="3" t="s">
        <v>6</v>
      </c>
      <c r="E15" s="4">
        <v>178461</v>
      </c>
      <c r="F15" s="4">
        <v>257</v>
      </c>
      <c r="G15" s="4">
        <v>127</v>
      </c>
      <c r="H15" s="5">
        <v>193</v>
      </c>
      <c r="I15" s="5">
        <v>1405.2047244094488</v>
      </c>
      <c r="J15" s="5">
        <v>1331.7985074626865</v>
      </c>
    </row>
    <row r="16" spans="1:10">
      <c r="E16" s="1"/>
      <c r="F16" s="1"/>
      <c r="G16" s="1"/>
    </row>
    <row r="17" spans="5:7">
      <c r="E17" s="1"/>
      <c r="F17" s="1"/>
      <c r="G17" s="1"/>
    </row>
    <row r="18" spans="5:7">
      <c r="G18" s="1"/>
    </row>
    <row r="19" spans="5:7">
      <c r="G19" s="1"/>
    </row>
    <row r="20" spans="5:7">
      <c r="G20" s="1"/>
    </row>
    <row r="21" spans="5:7">
      <c r="G21" s="1"/>
    </row>
    <row r="22" spans="5:7">
      <c r="G22" s="1"/>
    </row>
    <row r="23" spans="5:7">
      <c r="G23" s="1"/>
    </row>
    <row r="24" spans="5:7">
      <c r="G24" s="1"/>
    </row>
    <row r="25" spans="5:7">
      <c r="G25" s="1"/>
    </row>
    <row r="26" spans="5:7">
      <c r="G26" s="1"/>
    </row>
    <row r="27" spans="5:7">
      <c r="G27" s="1"/>
    </row>
    <row r="28" spans="5:7">
      <c r="G28" s="1"/>
    </row>
    <row r="29" spans="5:7">
      <c r="G29" s="1"/>
    </row>
    <row r="30" spans="5:7">
      <c r="G30" s="1"/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40"/>
  <sheetViews>
    <sheetView workbookViewId="0"/>
  </sheetViews>
  <sheetFormatPr defaultRowHeight="13.5"/>
  <cols>
    <col min="2" max="2" width="9" customWidth="1"/>
    <col min="5" max="5" width="9" customWidth="1"/>
    <col min="11" max="11" width="3.125" customWidth="1"/>
    <col min="13" max="13" width="13.125" customWidth="1"/>
    <col min="16" max="16" width="13.125" customWidth="1"/>
    <col min="18" max="20" width="9" style="57"/>
    <col min="22" max="22" width="3.125" customWidth="1"/>
    <col min="24" max="24" width="13.125" customWidth="1"/>
    <col min="27" max="27" width="13.125" customWidth="1"/>
    <col min="29" max="31" width="9" style="57"/>
    <col min="33" max="33" width="3.125" customWidth="1"/>
    <col min="35" max="35" width="13.125" customWidth="1"/>
    <col min="38" max="38" width="13.125" customWidth="1"/>
    <col min="40" max="42" width="9" style="57"/>
  </cols>
  <sheetData>
    <row r="1" spans="1:42">
      <c r="J1" s="15"/>
      <c r="R1"/>
      <c r="S1"/>
      <c r="T1"/>
      <c r="AC1"/>
      <c r="AD1"/>
      <c r="AE1"/>
      <c r="AN1"/>
      <c r="AO1"/>
      <c r="AP1"/>
    </row>
    <row r="2" spans="1:42">
      <c r="A2" t="s">
        <v>103</v>
      </c>
      <c r="B2" s="15"/>
      <c r="C2" s="15"/>
      <c r="D2" s="15"/>
      <c r="E2" s="15"/>
      <c r="F2" s="15"/>
      <c r="G2" s="15"/>
      <c r="H2" s="15"/>
      <c r="I2" s="15"/>
      <c r="J2" s="15"/>
      <c r="K2" t="s">
        <v>104</v>
      </c>
      <c r="R2"/>
      <c r="S2"/>
      <c r="T2"/>
      <c r="V2" t="s">
        <v>105</v>
      </c>
      <c r="AC2"/>
      <c r="AD2"/>
      <c r="AE2"/>
      <c r="AG2" t="s">
        <v>106</v>
      </c>
      <c r="AN2"/>
      <c r="AO2"/>
      <c r="AP2"/>
    </row>
    <row r="3" spans="1:42">
      <c r="A3" s="8" t="s">
        <v>151</v>
      </c>
      <c r="B3" s="15"/>
      <c r="C3" s="15"/>
      <c r="D3" s="15"/>
      <c r="E3" s="15"/>
      <c r="F3" s="15"/>
      <c r="G3" s="15"/>
      <c r="H3" s="15"/>
      <c r="I3" s="15"/>
      <c r="J3" s="15"/>
      <c r="R3"/>
      <c r="S3"/>
      <c r="T3"/>
      <c r="AC3"/>
      <c r="AD3"/>
      <c r="AE3"/>
      <c r="AN3"/>
      <c r="AO3"/>
      <c r="AP3"/>
    </row>
    <row r="4" spans="1:42">
      <c r="A4" s="15"/>
      <c r="B4" s="15"/>
      <c r="C4" s="15"/>
      <c r="D4" s="15"/>
      <c r="E4" s="15"/>
      <c r="F4" s="15"/>
      <c r="G4" s="15"/>
      <c r="H4" s="15"/>
      <c r="I4" s="15"/>
      <c r="J4" s="15"/>
      <c r="R4"/>
      <c r="S4"/>
      <c r="T4"/>
      <c r="AC4"/>
      <c r="AD4"/>
      <c r="AE4"/>
      <c r="AN4"/>
      <c r="AO4"/>
      <c r="AP4"/>
    </row>
    <row r="5" spans="1:42">
      <c r="A5" s="15" t="s">
        <v>61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t="s">
        <v>107</v>
      </c>
      <c r="M5" s="15"/>
      <c r="N5" s="15"/>
      <c r="O5" s="15"/>
      <c r="P5" s="15"/>
      <c r="Q5" s="15"/>
      <c r="R5" s="15"/>
      <c r="S5" s="15"/>
      <c r="T5" s="15"/>
      <c r="U5" s="15"/>
      <c r="W5" t="s">
        <v>108</v>
      </c>
      <c r="AC5"/>
      <c r="AD5"/>
      <c r="AE5"/>
      <c r="AH5" t="s">
        <v>109</v>
      </c>
      <c r="AN5"/>
      <c r="AO5"/>
      <c r="AP5"/>
    </row>
    <row r="6" spans="1:42">
      <c r="A6" s="30" t="s">
        <v>62</v>
      </c>
      <c r="B6" s="30" t="s">
        <v>63</v>
      </c>
      <c r="C6" s="30" t="s">
        <v>64</v>
      </c>
      <c r="D6" s="30" t="s">
        <v>65</v>
      </c>
      <c r="E6" s="30" t="s">
        <v>66</v>
      </c>
      <c r="F6" s="30" t="s">
        <v>67</v>
      </c>
      <c r="G6" s="30" t="s">
        <v>68</v>
      </c>
      <c r="H6" s="30" t="s">
        <v>69</v>
      </c>
      <c r="I6" s="30" t="s">
        <v>70</v>
      </c>
      <c r="J6" s="15"/>
      <c r="K6" s="18"/>
      <c r="L6" s="31" t="s">
        <v>62</v>
      </c>
      <c r="M6" s="31" t="s">
        <v>63</v>
      </c>
      <c r="N6" s="31" t="s">
        <v>64</v>
      </c>
      <c r="O6" s="31" t="s">
        <v>65</v>
      </c>
      <c r="P6" s="31" t="s">
        <v>66</v>
      </c>
      <c r="Q6" s="31" t="s">
        <v>67</v>
      </c>
      <c r="R6" s="31" t="s">
        <v>68</v>
      </c>
      <c r="S6" s="31" t="s">
        <v>69</v>
      </c>
      <c r="T6" s="31" t="s">
        <v>70</v>
      </c>
      <c r="V6" s="18"/>
      <c r="W6" s="31" t="s">
        <v>62</v>
      </c>
      <c r="X6" s="31" t="s">
        <v>63</v>
      </c>
      <c r="Y6" s="31" t="s">
        <v>64</v>
      </c>
      <c r="Z6" s="31" t="s">
        <v>65</v>
      </c>
      <c r="AA6" s="31" t="s">
        <v>66</v>
      </c>
      <c r="AB6" s="31" t="s">
        <v>67</v>
      </c>
      <c r="AC6" s="31" t="s">
        <v>68</v>
      </c>
      <c r="AD6" s="31" t="s">
        <v>69</v>
      </c>
      <c r="AE6" s="31" t="s">
        <v>70</v>
      </c>
      <c r="AG6" s="18"/>
      <c r="AH6" s="31" t="s">
        <v>62</v>
      </c>
      <c r="AI6" s="31" t="s">
        <v>63</v>
      </c>
      <c r="AJ6" s="31" t="s">
        <v>64</v>
      </c>
      <c r="AK6" s="31" t="s">
        <v>65</v>
      </c>
      <c r="AL6" s="31" t="s">
        <v>66</v>
      </c>
      <c r="AM6" s="31" t="s">
        <v>67</v>
      </c>
      <c r="AN6" s="31" t="s">
        <v>68</v>
      </c>
      <c r="AO6" s="31" t="s">
        <v>69</v>
      </c>
      <c r="AP6" s="31" t="s">
        <v>70</v>
      </c>
    </row>
    <row r="7" spans="1:42">
      <c r="A7" s="25">
        <v>4899</v>
      </c>
      <c r="B7" s="25" t="s">
        <v>71</v>
      </c>
      <c r="C7" s="25">
        <v>90</v>
      </c>
      <c r="D7" s="25">
        <v>4512</v>
      </c>
      <c r="E7" s="25" t="s">
        <v>74</v>
      </c>
      <c r="F7" s="25">
        <v>66</v>
      </c>
      <c r="G7" s="27">
        <v>0.35874999999999996</v>
      </c>
      <c r="H7" s="28">
        <v>0.14787500000000001</v>
      </c>
      <c r="I7" s="29">
        <v>1.3116249999999998</v>
      </c>
      <c r="J7" s="15"/>
      <c r="K7" s="19">
        <f>1</f>
        <v>1</v>
      </c>
      <c r="L7" s="19">
        <v>4899</v>
      </c>
      <c r="M7" s="19" t="s">
        <v>71</v>
      </c>
      <c r="N7" s="19">
        <v>90</v>
      </c>
      <c r="O7" s="19">
        <v>4512</v>
      </c>
      <c r="P7" s="19" t="s">
        <v>74</v>
      </c>
      <c r="Q7" s="19">
        <v>66</v>
      </c>
      <c r="R7" s="51">
        <v>0.35874999999999996</v>
      </c>
      <c r="S7" s="52">
        <v>0.14787500000000001</v>
      </c>
      <c r="T7" s="53">
        <v>1.3116249999999998</v>
      </c>
      <c r="V7" s="19">
        <f>1</f>
        <v>1</v>
      </c>
      <c r="W7" s="19">
        <v>9487</v>
      </c>
      <c r="X7" s="19" t="s">
        <v>72</v>
      </c>
      <c r="Y7" s="19">
        <v>87</v>
      </c>
      <c r="Z7" s="19">
        <v>5923</v>
      </c>
      <c r="AA7" s="19" t="s">
        <v>75</v>
      </c>
      <c r="AB7" s="19">
        <v>19</v>
      </c>
      <c r="AC7" s="53">
        <v>0.27424999999999999</v>
      </c>
      <c r="AD7" s="51">
        <v>0.15562500000000001</v>
      </c>
      <c r="AE7" s="53">
        <v>1.191875</v>
      </c>
      <c r="AG7" s="19">
        <f>1</f>
        <v>1</v>
      </c>
      <c r="AH7" s="19">
        <v>4899</v>
      </c>
      <c r="AI7" s="19" t="s">
        <v>71</v>
      </c>
      <c r="AJ7" s="19">
        <v>90</v>
      </c>
      <c r="AK7" s="19">
        <v>4512</v>
      </c>
      <c r="AL7" s="19" t="s">
        <v>74</v>
      </c>
      <c r="AM7" s="19">
        <v>66</v>
      </c>
      <c r="AN7" s="53">
        <v>0.35874999999999996</v>
      </c>
      <c r="AO7" s="53">
        <v>0.14787500000000001</v>
      </c>
      <c r="AP7" s="51">
        <v>1.3116249999999998</v>
      </c>
    </row>
    <row r="8" spans="1:42">
      <c r="A8" s="25">
        <v>9487</v>
      </c>
      <c r="B8" s="25" t="s">
        <v>72</v>
      </c>
      <c r="C8" s="25">
        <v>87</v>
      </c>
      <c r="D8" s="25">
        <v>5923</v>
      </c>
      <c r="E8" s="25" t="s">
        <v>75</v>
      </c>
      <c r="F8" s="25">
        <v>19</v>
      </c>
      <c r="G8" s="27">
        <v>0.27424999999999999</v>
      </c>
      <c r="H8" s="28">
        <v>0.15562500000000001</v>
      </c>
      <c r="I8" s="29">
        <v>1.191875</v>
      </c>
      <c r="J8" s="15"/>
      <c r="K8" s="19">
        <f t="shared" ref="K8:K39" si="0">K7+1</f>
        <v>2</v>
      </c>
      <c r="L8" s="19">
        <v>9487</v>
      </c>
      <c r="M8" s="19" t="s">
        <v>72</v>
      </c>
      <c r="N8" s="19">
        <v>87</v>
      </c>
      <c r="O8" s="19">
        <v>5923</v>
      </c>
      <c r="P8" s="19" t="s">
        <v>75</v>
      </c>
      <c r="Q8" s="19">
        <v>19</v>
      </c>
      <c r="R8" s="51">
        <v>0.27424999999999999</v>
      </c>
      <c r="S8" s="52">
        <v>0.15562500000000001</v>
      </c>
      <c r="T8" s="53">
        <v>1.191875</v>
      </c>
      <c r="V8" s="19">
        <f>V7+1</f>
        <v>2</v>
      </c>
      <c r="W8" s="19">
        <v>4899</v>
      </c>
      <c r="X8" s="19" t="s">
        <v>71</v>
      </c>
      <c r="Y8" s="19">
        <v>90</v>
      </c>
      <c r="Z8" s="19">
        <v>4512</v>
      </c>
      <c r="AA8" s="19" t="s">
        <v>74</v>
      </c>
      <c r="AB8" s="19">
        <v>66</v>
      </c>
      <c r="AC8" s="53">
        <v>0.35874999999999996</v>
      </c>
      <c r="AD8" s="51">
        <v>0.14787500000000001</v>
      </c>
      <c r="AE8" s="53">
        <v>1.3116249999999998</v>
      </c>
      <c r="AG8" s="19">
        <f>AG7+1</f>
        <v>2</v>
      </c>
      <c r="AH8" s="19">
        <v>9487</v>
      </c>
      <c r="AI8" s="19" t="s">
        <v>72</v>
      </c>
      <c r="AJ8" s="19">
        <v>87</v>
      </c>
      <c r="AK8" s="19">
        <v>5923</v>
      </c>
      <c r="AL8" s="19" t="s">
        <v>75</v>
      </c>
      <c r="AM8" s="19">
        <v>19</v>
      </c>
      <c r="AN8" s="53">
        <v>0.27424999999999999</v>
      </c>
      <c r="AO8" s="53">
        <v>0.15562500000000001</v>
      </c>
      <c r="AP8" s="51">
        <v>1.191875</v>
      </c>
    </row>
    <row r="9" spans="1:42">
      <c r="A9" s="25">
        <v>1715</v>
      </c>
      <c r="B9" s="25" t="s">
        <v>73</v>
      </c>
      <c r="C9" s="25">
        <v>77</v>
      </c>
      <c r="D9" s="25">
        <v>2978</v>
      </c>
      <c r="E9" s="25" t="s">
        <v>90</v>
      </c>
      <c r="F9" s="25">
        <v>40</v>
      </c>
      <c r="G9" s="27">
        <v>0.24287500000000001</v>
      </c>
      <c r="H9" s="28">
        <v>0.12925</v>
      </c>
      <c r="I9" s="29">
        <v>0.26474999999999999</v>
      </c>
      <c r="J9" s="15"/>
      <c r="K9" s="19">
        <f t="shared" si="0"/>
        <v>3</v>
      </c>
      <c r="L9" s="19">
        <v>1715</v>
      </c>
      <c r="M9" s="19" t="s">
        <v>73</v>
      </c>
      <c r="N9" s="19">
        <v>77</v>
      </c>
      <c r="O9" s="19">
        <v>2978</v>
      </c>
      <c r="P9" s="19" t="s">
        <v>90</v>
      </c>
      <c r="Q9" s="19">
        <v>40</v>
      </c>
      <c r="R9" s="51">
        <v>0.24287500000000001</v>
      </c>
      <c r="S9" s="52">
        <v>0.12925</v>
      </c>
      <c r="T9" s="53">
        <v>0.26474999999999999</v>
      </c>
      <c r="V9" s="19">
        <f t="shared" ref="V9:V38" si="1">V8+1</f>
        <v>3</v>
      </c>
      <c r="W9" s="19">
        <v>1715</v>
      </c>
      <c r="X9" s="19" t="s">
        <v>73</v>
      </c>
      <c r="Y9" s="19">
        <v>77</v>
      </c>
      <c r="Z9" s="19">
        <v>2978</v>
      </c>
      <c r="AA9" s="19" t="s">
        <v>90</v>
      </c>
      <c r="AB9" s="19">
        <v>40</v>
      </c>
      <c r="AC9" s="53">
        <v>0.24287500000000001</v>
      </c>
      <c r="AD9" s="51">
        <v>0.12925</v>
      </c>
      <c r="AE9" s="53">
        <v>0.26474999999999999</v>
      </c>
      <c r="AG9" s="19">
        <f t="shared" ref="AG9:AG38" si="2">AG8+1</f>
        <v>3</v>
      </c>
      <c r="AH9" s="19">
        <v>7021</v>
      </c>
      <c r="AI9" s="19" t="s">
        <v>87</v>
      </c>
      <c r="AJ9" s="19">
        <v>9</v>
      </c>
      <c r="AK9" s="19">
        <v>9090</v>
      </c>
      <c r="AL9" s="19" t="s">
        <v>82</v>
      </c>
      <c r="AM9" s="19">
        <v>30</v>
      </c>
      <c r="AN9" s="53">
        <v>1.6875000000000001E-2</v>
      </c>
      <c r="AO9" s="53">
        <v>8.9999999999999993E-3</v>
      </c>
      <c r="AP9" s="51">
        <v>1.0942499999999999</v>
      </c>
    </row>
    <row r="10" spans="1:42">
      <c r="A10" s="25">
        <v>4512</v>
      </c>
      <c r="B10" s="25" t="s">
        <v>74</v>
      </c>
      <c r="C10" s="25">
        <v>66</v>
      </c>
      <c r="D10" s="25">
        <v>5962</v>
      </c>
      <c r="E10" s="25" t="s">
        <v>96</v>
      </c>
      <c r="F10" s="25">
        <v>45</v>
      </c>
      <c r="G10" s="27">
        <v>0.22112500000000002</v>
      </c>
      <c r="H10" s="28">
        <v>8.0000000000000002E-3</v>
      </c>
      <c r="I10" s="29">
        <v>8.9374999999999996E-2</v>
      </c>
      <c r="J10" s="15"/>
      <c r="K10" s="19">
        <f t="shared" si="0"/>
        <v>4</v>
      </c>
      <c r="L10" s="19">
        <v>4512</v>
      </c>
      <c r="M10" s="19" t="s">
        <v>74</v>
      </c>
      <c r="N10" s="19">
        <v>66</v>
      </c>
      <c r="O10" s="19">
        <v>5962</v>
      </c>
      <c r="P10" s="19" t="s">
        <v>96</v>
      </c>
      <c r="Q10" s="19">
        <v>45</v>
      </c>
      <c r="R10" s="51">
        <v>0.22112500000000002</v>
      </c>
      <c r="S10" s="52">
        <v>8.0000000000000002E-3</v>
      </c>
      <c r="T10" s="53">
        <v>8.9374999999999996E-2</v>
      </c>
      <c r="V10" s="19">
        <f t="shared" si="1"/>
        <v>4</v>
      </c>
      <c r="W10" s="19">
        <v>7151</v>
      </c>
      <c r="X10" s="19" t="s">
        <v>93</v>
      </c>
      <c r="Y10" s="32">
        <v>55</v>
      </c>
      <c r="Z10" s="19">
        <v>1433</v>
      </c>
      <c r="AA10" s="19" t="s">
        <v>88</v>
      </c>
      <c r="AB10" s="32">
        <v>14</v>
      </c>
      <c r="AC10" s="53">
        <v>1.4374999999999999E-2</v>
      </c>
      <c r="AD10" s="51">
        <v>0.127</v>
      </c>
      <c r="AE10" s="53">
        <v>0.90675000000000006</v>
      </c>
      <c r="AG10" s="19">
        <f t="shared" si="2"/>
        <v>4</v>
      </c>
      <c r="AH10" s="19">
        <v>7151</v>
      </c>
      <c r="AI10" s="19" t="s">
        <v>93</v>
      </c>
      <c r="AJ10" s="32">
        <v>55</v>
      </c>
      <c r="AK10" s="19">
        <v>1433</v>
      </c>
      <c r="AL10" s="19" t="s">
        <v>88</v>
      </c>
      <c r="AM10" s="32">
        <v>14</v>
      </c>
      <c r="AN10" s="53">
        <v>1.4374999999999999E-2</v>
      </c>
      <c r="AO10" s="53">
        <v>0.127</v>
      </c>
      <c r="AP10" s="51">
        <v>0.90675000000000006</v>
      </c>
    </row>
    <row r="11" spans="1:42">
      <c r="A11" s="25">
        <v>1113</v>
      </c>
      <c r="B11" s="25" t="s">
        <v>101</v>
      </c>
      <c r="C11" s="25">
        <v>8</v>
      </c>
      <c r="D11" s="25">
        <v>1901</v>
      </c>
      <c r="E11" s="25" t="s">
        <v>76</v>
      </c>
      <c r="F11" s="25">
        <v>25</v>
      </c>
      <c r="G11" s="27">
        <v>0.19324999999999998</v>
      </c>
      <c r="H11" s="28">
        <v>7.8750000000000001E-3</v>
      </c>
      <c r="I11" s="29">
        <v>8.7249999999999994E-2</v>
      </c>
      <c r="J11" s="15"/>
      <c r="K11" s="19">
        <f t="shared" si="0"/>
        <v>5</v>
      </c>
      <c r="L11" s="19">
        <v>1113</v>
      </c>
      <c r="M11" s="19" t="s">
        <v>101</v>
      </c>
      <c r="N11" s="19">
        <v>8</v>
      </c>
      <c r="O11" s="19">
        <v>1901</v>
      </c>
      <c r="P11" s="19" t="s">
        <v>76</v>
      </c>
      <c r="Q11" s="19">
        <v>25</v>
      </c>
      <c r="R11" s="51">
        <v>0.19324999999999998</v>
      </c>
      <c r="S11" s="52">
        <v>7.8750000000000001E-3</v>
      </c>
      <c r="T11" s="53">
        <v>8.7249999999999994E-2</v>
      </c>
      <c r="V11" s="19">
        <f t="shared" si="1"/>
        <v>5</v>
      </c>
      <c r="W11" s="19">
        <v>9090</v>
      </c>
      <c r="X11" s="19" t="s">
        <v>82</v>
      </c>
      <c r="Y11" s="32">
        <v>30</v>
      </c>
      <c r="Z11" s="19">
        <v>1715</v>
      </c>
      <c r="AA11" s="19" t="s">
        <v>73</v>
      </c>
      <c r="AB11" s="19">
        <v>77</v>
      </c>
      <c r="AC11" s="53">
        <v>1.2500000000000001E-2</v>
      </c>
      <c r="AD11" s="51">
        <v>0.11900000000000001</v>
      </c>
      <c r="AE11" s="53">
        <v>0.71450000000000002</v>
      </c>
      <c r="AG11" s="19">
        <f t="shared" si="2"/>
        <v>5</v>
      </c>
      <c r="AH11" s="19">
        <v>1433</v>
      </c>
      <c r="AI11" s="19" t="s">
        <v>88</v>
      </c>
      <c r="AJ11" s="19">
        <v>14</v>
      </c>
      <c r="AK11" s="19">
        <v>7151</v>
      </c>
      <c r="AL11" s="19" t="s">
        <v>93</v>
      </c>
      <c r="AM11" s="32">
        <v>55</v>
      </c>
      <c r="AN11" s="53">
        <v>4.3750000000000004E-2</v>
      </c>
      <c r="AO11" s="53">
        <v>0.11487499999999999</v>
      </c>
      <c r="AP11" s="51">
        <v>0.79562499999999992</v>
      </c>
    </row>
    <row r="12" spans="1:42">
      <c r="A12" s="25">
        <v>5923</v>
      </c>
      <c r="B12" s="25" t="s">
        <v>75</v>
      </c>
      <c r="C12" s="25">
        <v>19</v>
      </c>
      <c r="D12" s="25">
        <v>9487</v>
      </c>
      <c r="E12" s="25" t="s">
        <v>72</v>
      </c>
      <c r="F12" s="25">
        <v>87</v>
      </c>
      <c r="G12" s="27">
        <v>0.14874999999999999</v>
      </c>
      <c r="H12" s="28">
        <v>7.1250000000000003E-3</v>
      </c>
      <c r="I12" s="29">
        <v>8.5999999999999993E-2</v>
      </c>
      <c r="J12" s="15"/>
      <c r="K12" s="19">
        <f t="shared" si="0"/>
        <v>6</v>
      </c>
      <c r="L12" s="19">
        <v>5923</v>
      </c>
      <c r="M12" s="19" t="s">
        <v>75</v>
      </c>
      <c r="N12" s="19">
        <v>19</v>
      </c>
      <c r="O12" s="19">
        <v>9487</v>
      </c>
      <c r="P12" s="19" t="s">
        <v>72</v>
      </c>
      <c r="Q12" s="19">
        <v>87</v>
      </c>
      <c r="R12" s="51">
        <v>0.14874999999999999</v>
      </c>
      <c r="S12" s="52">
        <v>7.1250000000000003E-3</v>
      </c>
      <c r="T12" s="53">
        <v>8.5999999999999993E-2</v>
      </c>
      <c r="V12" s="19">
        <f t="shared" si="1"/>
        <v>6</v>
      </c>
      <c r="W12" s="19">
        <v>1433</v>
      </c>
      <c r="X12" s="19" t="s">
        <v>88</v>
      </c>
      <c r="Y12" s="19">
        <v>14</v>
      </c>
      <c r="Z12" s="19">
        <v>7151</v>
      </c>
      <c r="AA12" s="19" t="s">
        <v>93</v>
      </c>
      <c r="AB12" s="32">
        <v>55</v>
      </c>
      <c r="AC12" s="53">
        <v>4.3750000000000004E-2</v>
      </c>
      <c r="AD12" s="51">
        <v>0.11487499999999999</v>
      </c>
      <c r="AE12" s="53">
        <v>0.79562499999999992</v>
      </c>
      <c r="AG12" s="19">
        <f t="shared" si="2"/>
        <v>6</v>
      </c>
      <c r="AH12" s="19">
        <v>5822</v>
      </c>
      <c r="AI12" s="19" t="s">
        <v>78</v>
      </c>
      <c r="AJ12" s="19">
        <v>9</v>
      </c>
      <c r="AK12" s="19">
        <v>3107</v>
      </c>
      <c r="AL12" s="19" t="s">
        <v>81</v>
      </c>
      <c r="AM12" s="19">
        <v>27</v>
      </c>
      <c r="AN12" s="53">
        <v>9.2999999999999999E-2</v>
      </c>
      <c r="AO12" s="53">
        <v>5.875E-3</v>
      </c>
      <c r="AP12" s="51">
        <v>0.73450000000000004</v>
      </c>
    </row>
    <row r="13" spans="1:42">
      <c r="A13" s="25">
        <v>5439</v>
      </c>
      <c r="B13" s="25" t="s">
        <v>92</v>
      </c>
      <c r="C13" s="25">
        <v>64</v>
      </c>
      <c r="D13" s="25">
        <v>4899</v>
      </c>
      <c r="E13" s="25" t="s">
        <v>71</v>
      </c>
      <c r="F13" s="25">
        <v>90</v>
      </c>
      <c r="G13" s="27">
        <v>0.105375</v>
      </c>
      <c r="H13" s="28">
        <v>6.2500000000000003E-3</v>
      </c>
      <c r="I13" s="29">
        <v>8.0999999999999989E-2</v>
      </c>
      <c r="J13" s="15"/>
      <c r="K13" s="19">
        <f t="shared" si="0"/>
        <v>7</v>
      </c>
      <c r="L13" s="19">
        <v>5439</v>
      </c>
      <c r="M13" s="19" t="s">
        <v>92</v>
      </c>
      <c r="N13" s="19">
        <v>64</v>
      </c>
      <c r="O13" s="19">
        <v>4899</v>
      </c>
      <c r="P13" s="19" t="s">
        <v>71</v>
      </c>
      <c r="Q13" s="19">
        <v>90</v>
      </c>
      <c r="R13" s="51">
        <v>0.105375</v>
      </c>
      <c r="S13" s="52">
        <v>6.2500000000000003E-3</v>
      </c>
      <c r="T13" s="53">
        <v>8.0999999999999989E-2</v>
      </c>
      <c r="V13" s="19">
        <f t="shared" si="1"/>
        <v>7</v>
      </c>
      <c r="W13" s="19">
        <v>7881</v>
      </c>
      <c r="X13" s="19" t="s">
        <v>97</v>
      </c>
      <c r="Y13" s="32">
        <v>40</v>
      </c>
      <c r="Z13" s="19">
        <v>8878</v>
      </c>
      <c r="AA13" s="19" t="s">
        <v>91</v>
      </c>
      <c r="AB13" s="32">
        <v>61</v>
      </c>
      <c r="AC13" s="53">
        <v>4.0250000000000001E-2</v>
      </c>
      <c r="AD13" s="51">
        <v>0.10187500000000001</v>
      </c>
      <c r="AE13" s="53">
        <v>0.65500000000000003</v>
      </c>
      <c r="AG13" s="19">
        <f t="shared" si="2"/>
        <v>7</v>
      </c>
      <c r="AH13" s="19">
        <v>9090</v>
      </c>
      <c r="AI13" s="19" t="s">
        <v>82</v>
      </c>
      <c r="AJ13" s="32">
        <v>30</v>
      </c>
      <c r="AK13" s="19">
        <v>1715</v>
      </c>
      <c r="AL13" s="19" t="s">
        <v>73</v>
      </c>
      <c r="AM13" s="19">
        <v>77</v>
      </c>
      <c r="AN13" s="53">
        <v>1.2500000000000001E-2</v>
      </c>
      <c r="AO13" s="53">
        <v>0.11900000000000001</v>
      </c>
      <c r="AP13" s="51">
        <v>0.71450000000000002</v>
      </c>
    </row>
    <row r="14" spans="1:42">
      <c r="A14" s="25">
        <v>8921</v>
      </c>
      <c r="B14" s="25" t="s">
        <v>77</v>
      </c>
      <c r="C14" s="25">
        <v>17</v>
      </c>
      <c r="D14" s="25">
        <v>8108</v>
      </c>
      <c r="E14" s="25" t="s">
        <v>89</v>
      </c>
      <c r="F14" s="25">
        <v>24</v>
      </c>
      <c r="G14" s="27">
        <v>9.5625000000000002E-2</v>
      </c>
      <c r="H14" s="28">
        <v>5.9999999999999993E-3</v>
      </c>
      <c r="I14" s="29">
        <v>8.0874999999999989E-2</v>
      </c>
      <c r="J14" s="15"/>
      <c r="K14" s="19">
        <f t="shared" si="0"/>
        <v>8</v>
      </c>
      <c r="L14" s="19">
        <v>8921</v>
      </c>
      <c r="M14" s="19" t="s">
        <v>77</v>
      </c>
      <c r="N14" s="19">
        <v>17</v>
      </c>
      <c r="O14" s="19">
        <v>8108</v>
      </c>
      <c r="P14" s="19" t="s">
        <v>89</v>
      </c>
      <c r="Q14" s="19">
        <v>24</v>
      </c>
      <c r="R14" s="51">
        <v>9.5625000000000002E-2</v>
      </c>
      <c r="S14" s="52">
        <v>5.9999999999999993E-3</v>
      </c>
      <c r="T14" s="53">
        <v>8.0874999999999989E-2</v>
      </c>
      <c r="V14" s="19">
        <f t="shared" si="1"/>
        <v>8</v>
      </c>
      <c r="W14" s="19">
        <v>2460</v>
      </c>
      <c r="X14" s="19" t="s">
        <v>80</v>
      </c>
      <c r="Y14" s="32">
        <v>21</v>
      </c>
      <c r="Z14" s="19">
        <v>7071</v>
      </c>
      <c r="AA14" s="19" t="s">
        <v>79</v>
      </c>
      <c r="AB14" s="32">
        <v>35</v>
      </c>
      <c r="AC14" s="53">
        <v>3.3750000000000002E-2</v>
      </c>
      <c r="AD14" s="51">
        <v>6.6250000000000003E-2</v>
      </c>
      <c r="AE14" s="53">
        <v>6.7400000000000002E-2</v>
      </c>
      <c r="AG14" s="19">
        <f t="shared" si="2"/>
        <v>8</v>
      </c>
      <c r="AH14" s="19">
        <v>7881</v>
      </c>
      <c r="AI14" s="19" t="s">
        <v>97</v>
      </c>
      <c r="AJ14" s="32">
        <v>40</v>
      </c>
      <c r="AK14" s="19">
        <v>8878</v>
      </c>
      <c r="AL14" s="19" t="s">
        <v>91</v>
      </c>
      <c r="AM14" s="32">
        <v>61</v>
      </c>
      <c r="AN14" s="53">
        <v>4.0250000000000001E-2</v>
      </c>
      <c r="AO14" s="53">
        <v>0.10187500000000001</v>
      </c>
      <c r="AP14" s="51">
        <v>0.65500000000000003</v>
      </c>
    </row>
    <row r="15" spans="1:42">
      <c r="A15" s="25">
        <v>5822</v>
      </c>
      <c r="B15" s="25" t="s">
        <v>78</v>
      </c>
      <c r="C15" s="25">
        <v>9</v>
      </c>
      <c r="D15" s="25">
        <v>3107</v>
      </c>
      <c r="E15" s="25" t="s">
        <v>81</v>
      </c>
      <c r="F15" s="25">
        <v>27</v>
      </c>
      <c r="G15" s="27">
        <v>9.2999999999999999E-2</v>
      </c>
      <c r="H15" s="28">
        <v>5.875E-3</v>
      </c>
      <c r="I15" s="29">
        <v>0.73450000000000004</v>
      </c>
      <c r="J15" s="15"/>
      <c r="K15" s="19">
        <f t="shared" si="0"/>
        <v>9</v>
      </c>
      <c r="L15" s="19">
        <v>5822</v>
      </c>
      <c r="M15" s="19" t="s">
        <v>78</v>
      </c>
      <c r="N15" s="19">
        <v>9</v>
      </c>
      <c r="O15" s="19">
        <v>3107</v>
      </c>
      <c r="P15" s="19" t="s">
        <v>81</v>
      </c>
      <c r="Q15" s="19">
        <v>27</v>
      </c>
      <c r="R15" s="51">
        <v>9.2999999999999999E-2</v>
      </c>
      <c r="S15" s="52">
        <v>5.875E-3</v>
      </c>
      <c r="T15" s="53">
        <v>0.73450000000000004</v>
      </c>
      <c r="V15" s="19">
        <f t="shared" si="1"/>
        <v>9</v>
      </c>
      <c r="W15" s="19">
        <v>8630</v>
      </c>
      <c r="X15" s="19" t="s">
        <v>83</v>
      </c>
      <c r="Y15" s="19">
        <v>9</v>
      </c>
      <c r="Z15" s="19">
        <v>7021</v>
      </c>
      <c r="AA15" s="19" t="s">
        <v>87</v>
      </c>
      <c r="AB15" s="32">
        <v>9</v>
      </c>
      <c r="AC15" s="53">
        <v>8.5124999999999992E-2</v>
      </c>
      <c r="AD15" s="51">
        <v>6.3750000000000001E-2</v>
      </c>
      <c r="AE15" s="53">
        <v>7.3749999999999996E-2</v>
      </c>
      <c r="AG15" s="19">
        <f t="shared" si="2"/>
        <v>9</v>
      </c>
      <c r="AH15" s="19">
        <v>8878</v>
      </c>
      <c r="AI15" s="19" t="s">
        <v>91</v>
      </c>
      <c r="AJ15" s="19">
        <v>61</v>
      </c>
      <c r="AK15" s="19">
        <v>2387</v>
      </c>
      <c r="AL15" s="19" t="s">
        <v>102</v>
      </c>
      <c r="AM15" s="19">
        <v>19</v>
      </c>
      <c r="AN15" s="53">
        <v>3.0374999999999999E-2</v>
      </c>
      <c r="AO15" s="53">
        <v>2.6874999999999996E-2</v>
      </c>
      <c r="AP15" s="51">
        <v>0.50625000000000009</v>
      </c>
    </row>
    <row r="16" spans="1:42">
      <c r="A16" s="25">
        <v>8878</v>
      </c>
      <c r="B16" s="25" t="s">
        <v>91</v>
      </c>
      <c r="C16" s="25">
        <v>61</v>
      </c>
      <c r="D16" s="25">
        <v>2387</v>
      </c>
      <c r="E16" s="25" t="s">
        <v>102</v>
      </c>
      <c r="F16" s="25">
        <v>19</v>
      </c>
      <c r="G16" s="27">
        <v>3.0374999999999999E-2</v>
      </c>
      <c r="H16" s="28">
        <v>2.6874999999999996E-2</v>
      </c>
      <c r="I16" s="29">
        <v>0.50625000000000009</v>
      </c>
      <c r="J16" s="15"/>
      <c r="K16" s="19">
        <f t="shared" si="0"/>
        <v>10</v>
      </c>
      <c r="L16" s="19">
        <v>8630</v>
      </c>
      <c r="M16" s="19" t="s">
        <v>83</v>
      </c>
      <c r="N16" s="19">
        <v>9</v>
      </c>
      <c r="O16" s="19">
        <v>7021</v>
      </c>
      <c r="P16" s="19" t="s">
        <v>87</v>
      </c>
      <c r="Q16" s="32">
        <v>9</v>
      </c>
      <c r="R16" s="51">
        <v>8.5124999999999992E-2</v>
      </c>
      <c r="S16" s="52">
        <v>6.3750000000000001E-2</v>
      </c>
      <c r="T16" s="53">
        <v>7.3749999999999996E-2</v>
      </c>
      <c r="V16" s="19">
        <f t="shared" si="1"/>
        <v>10</v>
      </c>
      <c r="W16" s="19">
        <v>1901</v>
      </c>
      <c r="X16" s="19" t="s">
        <v>76</v>
      </c>
      <c r="Y16" s="19">
        <v>25</v>
      </c>
      <c r="Z16" s="19">
        <v>9600</v>
      </c>
      <c r="AA16" s="19" t="s">
        <v>95</v>
      </c>
      <c r="AB16" s="19">
        <v>27</v>
      </c>
      <c r="AC16" s="53">
        <v>2.8375000000000001E-2</v>
      </c>
      <c r="AD16" s="51">
        <v>2.8625000000000001E-2</v>
      </c>
      <c r="AE16" s="53">
        <v>0.47662499999999997</v>
      </c>
      <c r="AG16" s="19">
        <f t="shared" si="2"/>
        <v>10</v>
      </c>
      <c r="AH16" s="19">
        <v>1901</v>
      </c>
      <c r="AI16" s="19" t="s">
        <v>76</v>
      </c>
      <c r="AJ16" s="19">
        <v>25</v>
      </c>
      <c r="AK16" s="19">
        <v>9600</v>
      </c>
      <c r="AL16" s="19" t="s">
        <v>95</v>
      </c>
      <c r="AM16" s="19">
        <v>27</v>
      </c>
      <c r="AN16" s="53">
        <v>2.8375000000000001E-2</v>
      </c>
      <c r="AO16" s="53">
        <v>2.8625000000000001E-2</v>
      </c>
      <c r="AP16" s="51">
        <v>0.47662499999999997</v>
      </c>
    </row>
    <row r="17" spans="1:42">
      <c r="A17" s="25">
        <v>1901</v>
      </c>
      <c r="B17" s="25" t="s">
        <v>76</v>
      </c>
      <c r="C17" s="25">
        <v>25</v>
      </c>
      <c r="D17" s="25">
        <v>9600</v>
      </c>
      <c r="E17" s="25" t="s">
        <v>95</v>
      </c>
      <c r="F17" s="25">
        <v>27</v>
      </c>
      <c r="G17" s="27">
        <v>2.8375000000000001E-2</v>
      </c>
      <c r="H17" s="28">
        <v>2.8625000000000001E-2</v>
      </c>
      <c r="I17" s="29">
        <v>0.47662499999999997</v>
      </c>
      <c r="J17" s="15"/>
      <c r="K17" s="19">
        <f t="shared" si="0"/>
        <v>11</v>
      </c>
      <c r="L17" s="19">
        <v>5940</v>
      </c>
      <c r="M17" s="19" t="s">
        <v>84</v>
      </c>
      <c r="N17" s="32">
        <v>76</v>
      </c>
      <c r="O17" s="19">
        <v>5439</v>
      </c>
      <c r="P17" s="19" t="s">
        <v>92</v>
      </c>
      <c r="Q17" s="19">
        <v>64</v>
      </c>
      <c r="R17" s="51">
        <v>8.4499999999999992E-2</v>
      </c>
      <c r="S17" s="52">
        <v>5.6249999999999998E-3</v>
      </c>
      <c r="T17" s="53">
        <v>5.7250000000000002E-2</v>
      </c>
      <c r="V17" s="19">
        <f t="shared" si="1"/>
        <v>11</v>
      </c>
      <c r="W17" s="19">
        <v>8878</v>
      </c>
      <c r="X17" s="19" t="s">
        <v>91</v>
      </c>
      <c r="Y17" s="19">
        <v>61</v>
      </c>
      <c r="Z17" s="19">
        <v>2387</v>
      </c>
      <c r="AA17" s="19" t="s">
        <v>102</v>
      </c>
      <c r="AB17" s="19">
        <v>19</v>
      </c>
      <c r="AC17" s="53">
        <v>3.0374999999999999E-2</v>
      </c>
      <c r="AD17" s="51">
        <v>2.6874999999999996E-2</v>
      </c>
      <c r="AE17" s="53">
        <v>0.50625000000000009</v>
      </c>
      <c r="AG17" s="19">
        <f t="shared" si="2"/>
        <v>11</v>
      </c>
      <c r="AH17" s="19">
        <v>1057</v>
      </c>
      <c r="AI17" s="19" t="s">
        <v>99</v>
      </c>
      <c r="AJ17" s="19">
        <v>14</v>
      </c>
      <c r="AK17" s="19">
        <v>2460</v>
      </c>
      <c r="AL17" s="19" t="s">
        <v>80</v>
      </c>
      <c r="AM17" s="19">
        <v>21</v>
      </c>
      <c r="AN17" s="53">
        <v>2.4375000000000001E-2</v>
      </c>
      <c r="AO17" s="53">
        <v>1.8125000000000002E-2</v>
      </c>
      <c r="AP17" s="51">
        <v>0.43474999999999997</v>
      </c>
    </row>
    <row r="18" spans="1:42">
      <c r="A18" s="25">
        <v>1057</v>
      </c>
      <c r="B18" s="25" t="s">
        <v>99</v>
      </c>
      <c r="C18" s="25">
        <v>14</v>
      </c>
      <c r="D18" s="25">
        <v>2460</v>
      </c>
      <c r="E18" s="25" t="s">
        <v>80</v>
      </c>
      <c r="F18" s="25">
        <v>21</v>
      </c>
      <c r="G18" s="27">
        <v>2.4375000000000001E-2</v>
      </c>
      <c r="H18" s="28">
        <v>1.8125000000000002E-2</v>
      </c>
      <c r="I18" s="29">
        <v>0.43474999999999997</v>
      </c>
      <c r="J18" s="15"/>
      <c r="K18" s="19">
        <f t="shared" si="0"/>
        <v>12</v>
      </c>
      <c r="L18" s="19">
        <v>2540</v>
      </c>
      <c r="M18" s="19" t="s">
        <v>86</v>
      </c>
      <c r="N18" s="32">
        <v>36</v>
      </c>
      <c r="O18" s="19">
        <v>7881</v>
      </c>
      <c r="P18" s="19" t="s">
        <v>97</v>
      </c>
      <c r="Q18" s="32">
        <v>40</v>
      </c>
      <c r="R18" s="51">
        <v>7.8750000000000001E-2</v>
      </c>
      <c r="S18" s="52">
        <v>5.2499999999999995E-3</v>
      </c>
      <c r="T18" s="53">
        <v>5.6750000000000002E-2</v>
      </c>
      <c r="V18" s="19">
        <f t="shared" si="1"/>
        <v>12</v>
      </c>
      <c r="W18" s="19">
        <v>1057</v>
      </c>
      <c r="X18" s="19" t="s">
        <v>99</v>
      </c>
      <c r="Y18" s="19">
        <v>14</v>
      </c>
      <c r="Z18" s="19">
        <v>2460</v>
      </c>
      <c r="AA18" s="19" t="s">
        <v>80</v>
      </c>
      <c r="AB18" s="19">
        <v>21</v>
      </c>
      <c r="AC18" s="53">
        <v>2.4375000000000001E-2</v>
      </c>
      <c r="AD18" s="51">
        <v>1.8125000000000002E-2</v>
      </c>
      <c r="AE18" s="53">
        <v>0.43474999999999997</v>
      </c>
      <c r="AG18" s="19">
        <f t="shared" si="2"/>
        <v>12</v>
      </c>
      <c r="AH18" s="19">
        <v>3107</v>
      </c>
      <c r="AI18" s="19" t="s">
        <v>81</v>
      </c>
      <c r="AJ18" s="19">
        <v>27</v>
      </c>
      <c r="AK18" s="19">
        <v>9406</v>
      </c>
      <c r="AL18" s="19" t="s">
        <v>98</v>
      </c>
      <c r="AM18" s="19">
        <v>24</v>
      </c>
      <c r="AN18" s="53">
        <v>2.2000000000000002E-2</v>
      </c>
      <c r="AO18" s="53">
        <v>1.3749999999999998E-2</v>
      </c>
      <c r="AP18" s="51">
        <v>0.40825</v>
      </c>
    </row>
    <row r="19" spans="1:42">
      <c r="A19" s="25">
        <v>3107</v>
      </c>
      <c r="B19" s="25" t="s">
        <v>81</v>
      </c>
      <c r="C19" s="25">
        <v>27</v>
      </c>
      <c r="D19" s="25">
        <v>9406</v>
      </c>
      <c r="E19" s="25" t="s">
        <v>98</v>
      </c>
      <c r="F19" s="25">
        <v>24</v>
      </c>
      <c r="G19" s="27">
        <v>2.2000000000000002E-2</v>
      </c>
      <c r="H19" s="28">
        <v>1.3749999999999998E-2</v>
      </c>
      <c r="I19" s="29">
        <v>0.40825</v>
      </c>
      <c r="J19" s="15"/>
      <c r="K19" s="19">
        <f t="shared" si="0"/>
        <v>13</v>
      </c>
      <c r="L19" s="19">
        <v>5962</v>
      </c>
      <c r="M19" s="19" t="s">
        <v>96</v>
      </c>
      <c r="N19" s="32">
        <v>45</v>
      </c>
      <c r="O19" s="19">
        <v>8921</v>
      </c>
      <c r="P19" s="19" t="s">
        <v>77</v>
      </c>
      <c r="Q19" s="32">
        <v>17</v>
      </c>
      <c r="R19" s="51">
        <v>7.2500000000000009E-2</v>
      </c>
      <c r="S19" s="52">
        <v>5.1250000000000002E-3</v>
      </c>
      <c r="T19" s="53">
        <v>4.4374999999999998E-2</v>
      </c>
      <c r="V19" s="19">
        <f t="shared" si="1"/>
        <v>13</v>
      </c>
      <c r="W19" s="19">
        <v>3107</v>
      </c>
      <c r="X19" s="19" t="s">
        <v>81</v>
      </c>
      <c r="Y19" s="19">
        <v>27</v>
      </c>
      <c r="Z19" s="19">
        <v>9406</v>
      </c>
      <c r="AA19" s="19" t="s">
        <v>98</v>
      </c>
      <c r="AB19" s="19">
        <v>24</v>
      </c>
      <c r="AC19" s="53">
        <v>2.2000000000000002E-2</v>
      </c>
      <c r="AD19" s="51">
        <v>1.3749999999999998E-2</v>
      </c>
      <c r="AE19" s="53">
        <v>0.40825</v>
      </c>
      <c r="AG19" s="19">
        <f t="shared" si="2"/>
        <v>13</v>
      </c>
      <c r="AH19" s="19">
        <v>7071</v>
      </c>
      <c r="AI19" s="19" t="s">
        <v>79</v>
      </c>
      <c r="AJ19" s="19">
        <v>35</v>
      </c>
      <c r="AK19" s="19">
        <v>1057</v>
      </c>
      <c r="AL19" s="19" t="s">
        <v>99</v>
      </c>
      <c r="AM19" s="19">
        <v>14</v>
      </c>
      <c r="AN19" s="53">
        <v>0.02</v>
      </c>
      <c r="AO19" s="53">
        <v>1.0749999999999999E-2</v>
      </c>
      <c r="AP19" s="51">
        <v>0.34287499999999999</v>
      </c>
    </row>
    <row r="20" spans="1:42">
      <c r="A20" s="25">
        <v>7071</v>
      </c>
      <c r="B20" s="25" t="s">
        <v>79</v>
      </c>
      <c r="C20" s="25">
        <v>35</v>
      </c>
      <c r="D20" s="25">
        <v>1057</v>
      </c>
      <c r="E20" s="25" t="s">
        <v>99</v>
      </c>
      <c r="F20" s="25">
        <v>14</v>
      </c>
      <c r="G20" s="27">
        <v>0.02</v>
      </c>
      <c r="H20" s="28">
        <v>1.0749999999999999E-2</v>
      </c>
      <c r="I20" s="29">
        <v>0.34287499999999999</v>
      </c>
      <c r="J20" s="15"/>
      <c r="K20" s="19">
        <f t="shared" si="0"/>
        <v>14</v>
      </c>
      <c r="L20" s="19">
        <v>8108</v>
      </c>
      <c r="M20" s="19" t="s">
        <v>89</v>
      </c>
      <c r="N20" s="32">
        <v>24</v>
      </c>
      <c r="O20" s="19">
        <v>2540</v>
      </c>
      <c r="P20" s="19" t="s">
        <v>86</v>
      </c>
      <c r="Q20" s="32">
        <v>36</v>
      </c>
      <c r="R20" s="51">
        <v>5.9374999999999997E-2</v>
      </c>
      <c r="S20" s="52">
        <v>4.3750000000000004E-3</v>
      </c>
      <c r="T20" s="53">
        <v>4.3125000000000004E-2</v>
      </c>
      <c r="V20" s="19">
        <f t="shared" si="1"/>
        <v>14</v>
      </c>
      <c r="W20" s="19">
        <v>7071</v>
      </c>
      <c r="X20" s="19" t="s">
        <v>79</v>
      </c>
      <c r="Y20" s="19">
        <v>35</v>
      </c>
      <c r="Z20" s="19">
        <v>1057</v>
      </c>
      <c r="AA20" s="19" t="s">
        <v>99</v>
      </c>
      <c r="AB20" s="19">
        <v>14</v>
      </c>
      <c r="AC20" s="53">
        <v>0.02</v>
      </c>
      <c r="AD20" s="51">
        <v>1.0749999999999999E-2</v>
      </c>
      <c r="AE20" s="53">
        <v>0.34287499999999999</v>
      </c>
      <c r="AG20" s="19">
        <f t="shared" si="2"/>
        <v>14</v>
      </c>
      <c r="AH20" s="19">
        <v>1715</v>
      </c>
      <c r="AI20" s="19" t="s">
        <v>73</v>
      </c>
      <c r="AJ20" s="19">
        <v>77</v>
      </c>
      <c r="AK20" s="19">
        <v>2978</v>
      </c>
      <c r="AL20" s="19" t="s">
        <v>90</v>
      </c>
      <c r="AM20" s="19">
        <v>40</v>
      </c>
      <c r="AN20" s="53">
        <v>0.24287500000000001</v>
      </c>
      <c r="AO20" s="53">
        <v>0.12925</v>
      </c>
      <c r="AP20" s="51">
        <v>0.26474999999999999</v>
      </c>
    </row>
    <row r="21" spans="1:42">
      <c r="A21" s="25">
        <v>7021</v>
      </c>
      <c r="B21" s="25" t="s">
        <v>87</v>
      </c>
      <c r="C21" s="25">
        <v>9</v>
      </c>
      <c r="D21" s="25">
        <v>9090</v>
      </c>
      <c r="E21" s="25" t="s">
        <v>82</v>
      </c>
      <c r="F21" s="25">
        <v>30</v>
      </c>
      <c r="G21" s="27">
        <v>1.6875000000000001E-2</v>
      </c>
      <c r="H21" s="28">
        <v>8.9999999999999993E-3</v>
      </c>
      <c r="I21" s="29">
        <v>1.0942499999999999</v>
      </c>
      <c r="J21" s="29"/>
      <c r="K21" s="19">
        <f t="shared" si="0"/>
        <v>15</v>
      </c>
      <c r="L21" s="19">
        <v>7530</v>
      </c>
      <c r="M21" s="19" t="s">
        <v>85</v>
      </c>
      <c r="N21" s="32">
        <v>16</v>
      </c>
      <c r="O21" s="19">
        <v>5573</v>
      </c>
      <c r="P21" s="19" t="s">
        <v>157</v>
      </c>
      <c r="Q21" s="32">
        <v>11</v>
      </c>
      <c r="R21" s="51">
        <v>5.425E-2</v>
      </c>
      <c r="S21" s="52">
        <v>4.0000000000000001E-3</v>
      </c>
      <c r="T21" s="53">
        <v>3.1E-2</v>
      </c>
      <c r="V21" s="19">
        <f t="shared" si="1"/>
        <v>15</v>
      </c>
      <c r="W21" s="19">
        <v>7021</v>
      </c>
      <c r="X21" s="19" t="s">
        <v>87</v>
      </c>
      <c r="Y21" s="19">
        <v>9</v>
      </c>
      <c r="Z21" s="19">
        <v>9090</v>
      </c>
      <c r="AA21" s="19" t="s">
        <v>82</v>
      </c>
      <c r="AB21" s="19">
        <v>30</v>
      </c>
      <c r="AC21" s="53">
        <v>1.6875000000000001E-2</v>
      </c>
      <c r="AD21" s="51">
        <v>8.9999999999999993E-3</v>
      </c>
      <c r="AE21" s="53">
        <v>1.0942499999999999</v>
      </c>
      <c r="AG21" s="19">
        <f t="shared" si="2"/>
        <v>15</v>
      </c>
      <c r="AH21" s="19">
        <v>4512</v>
      </c>
      <c r="AI21" s="19" t="s">
        <v>74</v>
      </c>
      <c r="AJ21" s="19">
        <v>66</v>
      </c>
      <c r="AK21" s="19">
        <v>5962</v>
      </c>
      <c r="AL21" s="19" t="s">
        <v>96</v>
      </c>
      <c r="AM21" s="19">
        <v>45</v>
      </c>
      <c r="AN21" s="53">
        <v>0.22112500000000002</v>
      </c>
      <c r="AO21" s="53">
        <v>8.0000000000000002E-3</v>
      </c>
      <c r="AP21" s="51">
        <v>8.9374999999999996E-2</v>
      </c>
    </row>
    <row r="22" spans="1:42">
      <c r="A22" s="25">
        <v>7151</v>
      </c>
      <c r="B22" s="25" t="s">
        <v>93</v>
      </c>
      <c r="C22" s="26">
        <v>55</v>
      </c>
      <c r="D22" s="25">
        <v>1433</v>
      </c>
      <c r="E22" s="25" t="s">
        <v>88</v>
      </c>
      <c r="F22" s="26">
        <v>14</v>
      </c>
      <c r="G22" s="27">
        <v>1.4374999999999999E-2</v>
      </c>
      <c r="H22" s="28">
        <v>0.127</v>
      </c>
      <c r="I22" s="29">
        <v>0.90675000000000006</v>
      </c>
      <c r="J22" s="29"/>
      <c r="K22" s="25">
        <f t="shared" si="0"/>
        <v>16</v>
      </c>
      <c r="L22" s="25">
        <v>9406</v>
      </c>
      <c r="M22" s="25" t="s">
        <v>98</v>
      </c>
      <c r="N22" s="25">
        <v>24</v>
      </c>
      <c r="O22" s="25">
        <v>7530</v>
      </c>
      <c r="P22" s="25" t="s">
        <v>85</v>
      </c>
      <c r="Q22" s="26">
        <v>16</v>
      </c>
      <c r="R22" s="54">
        <v>5.2500000000000005E-2</v>
      </c>
      <c r="S22" s="55">
        <v>3.6249999999999998E-3</v>
      </c>
      <c r="T22" s="56">
        <v>5.9999999999999993E-3</v>
      </c>
      <c r="V22" s="25">
        <f t="shared" si="1"/>
        <v>16</v>
      </c>
      <c r="W22" s="25">
        <v>4512</v>
      </c>
      <c r="X22" s="25" t="s">
        <v>74</v>
      </c>
      <c r="Y22" s="25">
        <v>66</v>
      </c>
      <c r="Z22" s="25">
        <v>5962</v>
      </c>
      <c r="AA22" s="25" t="s">
        <v>96</v>
      </c>
      <c r="AB22" s="25">
        <v>45</v>
      </c>
      <c r="AC22" s="56">
        <v>0.22112500000000002</v>
      </c>
      <c r="AD22" s="54">
        <v>8.0000000000000002E-3</v>
      </c>
      <c r="AE22" s="56">
        <v>8.9374999999999996E-2</v>
      </c>
      <c r="AG22" s="25">
        <f t="shared" si="2"/>
        <v>16</v>
      </c>
      <c r="AH22" s="25">
        <v>1113</v>
      </c>
      <c r="AI22" s="25" t="s">
        <v>101</v>
      </c>
      <c r="AJ22" s="25">
        <v>8</v>
      </c>
      <c r="AK22" s="25">
        <v>1901</v>
      </c>
      <c r="AL22" s="25" t="s">
        <v>76</v>
      </c>
      <c r="AM22" s="25">
        <v>25</v>
      </c>
      <c r="AN22" s="56">
        <v>0.19324999999999998</v>
      </c>
      <c r="AO22" s="56">
        <v>7.8750000000000001E-3</v>
      </c>
      <c r="AP22" s="54">
        <v>8.7249999999999994E-2</v>
      </c>
    </row>
    <row r="23" spans="1:42">
      <c r="A23" s="25">
        <v>9090</v>
      </c>
      <c r="B23" s="25" t="s">
        <v>82</v>
      </c>
      <c r="C23" s="26">
        <v>30</v>
      </c>
      <c r="D23" s="25">
        <v>1715</v>
      </c>
      <c r="E23" s="25" t="s">
        <v>73</v>
      </c>
      <c r="F23" s="25">
        <v>77</v>
      </c>
      <c r="G23" s="27">
        <v>1.2500000000000001E-2</v>
      </c>
      <c r="H23" s="28">
        <v>0.11900000000000001</v>
      </c>
      <c r="I23" s="29">
        <v>0.71450000000000002</v>
      </c>
      <c r="J23" s="29"/>
      <c r="K23" s="25">
        <f t="shared" si="0"/>
        <v>17</v>
      </c>
      <c r="L23" s="25">
        <v>5573</v>
      </c>
      <c r="M23" s="25" t="s">
        <v>158</v>
      </c>
      <c r="N23" s="25">
        <v>11</v>
      </c>
      <c r="O23" s="25">
        <v>8630</v>
      </c>
      <c r="P23" s="25" t="s">
        <v>83</v>
      </c>
      <c r="Q23" s="26">
        <v>9</v>
      </c>
      <c r="R23" s="54">
        <v>4.9874999999999996E-2</v>
      </c>
      <c r="S23" s="55">
        <v>3.7499999999999999E-3</v>
      </c>
      <c r="T23" s="56">
        <v>6.4999999999999997E-3</v>
      </c>
      <c r="V23" s="25">
        <f t="shared" si="1"/>
        <v>17</v>
      </c>
      <c r="W23" s="25">
        <v>1113</v>
      </c>
      <c r="X23" s="25" t="s">
        <v>101</v>
      </c>
      <c r="Y23" s="25">
        <v>8</v>
      </c>
      <c r="Z23" s="25">
        <v>1901</v>
      </c>
      <c r="AA23" s="25" t="s">
        <v>76</v>
      </c>
      <c r="AB23" s="25">
        <v>25</v>
      </c>
      <c r="AC23" s="56">
        <v>0.19324999999999998</v>
      </c>
      <c r="AD23" s="54">
        <v>7.8750000000000001E-3</v>
      </c>
      <c r="AE23" s="56">
        <v>8.7249999999999994E-2</v>
      </c>
      <c r="AG23" s="25">
        <f t="shared" si="2"/>
        <v>17</v>
      </c>
      <c r="AH23" s="25">
        <v>5923</v>
      </c>
      <c r="AI23" s="25" t="s">
        <v>75</v>
      </c>
      <c r="AJ23" s="25">
        <v>19</v>
      </c>
      <c r="AK23" s="25">
        <v>9487</v>
      </c>
      <c r="AL23" s="25" t="s">
        <v>72</v>
      </c>
      <c r="AM23" s="25">
        <v>87</v>
      </c>
      <c r="AN23" s="56">
        <v>0.14874999999999999</v>
      </c>
      <c r="AO23" s="56">
        <v>7.1250000000000003E-3</v>
      </c>
      <c r="AP23" s="54">
        <v>8.5999999999999993E-2</v>
      </c>
    </row>
    <row r="24" spans="1:42">
      <c r="A24" s="25">
        <v>1433</v>
      </c>
      <c r="B24" s="25" t="s">
        <v>88</v>
      </c>
      <c r="C24" s="25">
        <v>14</v>
      </c>
      <c r="D24" s="25">
        <v>7151</v>
      </c>
      <c r="E24" s="25" t="s">
        <v>93</v>
      </c>
      <c r="F24" s="26">
        <v>55</v>
      </c>
      <c r="G24" s="27">
        <v>4.3750000000000004E-2</v>
      </c>
      <c r="H24" s="28">
        <v>0.11487499999999999</v>
      </c>
      <c r="I24" s="29">
        <v>0.79562499999999992</v>
      </c>
      <c r="J24" s="29"/>
      <c r="K24" s="25">
        <f t="shared" si="0"/>
        <v>18</v>
      </c>
      <c r="L24" s="25">
        <v>1433</v>
      </c>
      <c r="M24" s="25" t="s">
        <v>88</v>
      </c>
      <c r="N24" s="25">
        <v>14</v>
      </c>
      <c r="O24" s="25">
        <v>7151</v>
      </c>
      <c r="P24" s="25" t="s">
        <v>93</v>
      </c>
      <c r="Q24" s="26">
        <v>55</v>
      </c>
      <c r="R24" s="54">
        <v>4.3750000000000004E-2</v>
      </c>
      <c r="S24" s="55">
        <v>0.11487499999999999</v>
      </c>
      <c r="T24" s="56">
        <v>0.79562499999999992</v>
      </c>
      <c r="V24" s="25">
        <f t="shared" si="1"/>
        <v>18</v>
      </c>
      <c r="W24" s="25">
        <v>5923</v>
      </c>
      <c r="X24" s="25" t="s">
        <v>75</v>
      </c>
      <c r="Y24" s="25">
        <v>19</v>
      </c>
      <c r="Z24" s="25">
        <v>9487</v>
      </c>
      <c r="AA24" s="25" t="s">
        <v>72</v>
      </c>
      <c r="AB24" s="25">
        <v>87</v>
      </c>
      <c r="AC24" s="56">
        <v>0.14874999999999999</v>
      </c>
      <c r="AD24" s="54">
        <v>7.1250000000000003E-3</v>
      </c>
      <c r="AE24" s="56">
        <v>8.5999999999999993E-2</v>
      </c>
      <c r="AG24" s="25">
        <f t="shared" si="2"/>
        <v>18</v>
      </c>
      <c r="AH24" s="25">
        <v>5439</v>
      </c>
      <c r="AI24" s="25" t="s">
        <v>92</v>
      </c>
      <c r="AJ24" s="25">
        <v>64</v>
      </c>
      <c r="AK24" s="25">
        <v>4899</v>
      </c>
      <c r="AL24" s="25" t="s">
        <v>71</v>
      </c>
      <c r="AM24" s="25">
        <v>90</v>
      </c>
      <c r="AN24" s="56">
        <v>0.105375</v>
      </c>
      <c r="AO24" s="56">
        <v>6.2500000000000003E-3</v>
      </c>
      <c r="AP24" s="54">
        <v>8.0999999999999989E-2</v>
      </c>
    </row>
    <row r="25" spans="1:42">
      <c r="A25" s="25">
        <v>7881</v>
      </c>
      <c r="B25" s="25" t="s">
        <v>97</v>
      </c>
      <c r="C25" s="26">
        <v>40</v>
      </c>
      <c r="D25" s="25">
        <v>8878</v>
      </c>
      <c r="E25" s="25" t="s">
        <v>91</v>
      </c>
      <c r="F25" s="26">
        <v>61</v>
      </c>
      <c r="G25" s="27">
        <v>4.0250000000000001E-2</v>
      </c>
      <c r="H25" s="28">
        <v>0.10187500000000001</v>
      </c>
      <c r="I25" s="29">
        <v>0.65500000000000003</v>
      </c>
      <c r="J25" s="29"/>
      <c r="K25" s="25">
        <f t="shared" si="0"/>
        <v>19</v>
      </c>
      <c r="L25" s="25">
        <v>7881</v>
      </c>
      <c r="M25" s="25" t="s">
        <v>97</v>
      </c>
      <c r="N25" s="26">
        <v>40</v>
      </c>
      <c r="O25" s="25">
        <v>8878</v>
      </c>
      <c r="P25" s="25" t="s">
        <v>91</v>
      </c>
      <c r="Q25" s="26">
        <v>61</v>
      </c>
      <c r="R25" s="54">
        <v>4.0250000000000001E-2</v>
      </c>
      <c r="S25" s="55">
        <v>0.10187500000000001</v>
      </c>
      <c r="T25" s="56">
        <v>0.65500000000000003</v>
      </c>
      <c r="V25" s="25">
        <f t="shared" si="1"/>
        <v>19</v>
      </c>
      <c r="W25" s="25">
        <v>5439</v>
      </c>
      <c r="X25" s="25" t="s">
        <v>92</v>
      </c>
      <c r="Y25" s="25">
        <v>64</v>
      </c>
      <c r="Z25" s="25">
        <v>4899</v>
      </c>
      <c r="AA25" s="25" t="s">
        <v>71</v>
      </c>
      <c r="AB25" s="25">
        <v>90</v>
      </c>
      <c r="AC25" s="56">
        <v>0.105375</v>
      </c>
      <c r="AD25" s="54">
        <v>6.2500000000000003E-3</v>
      </c>
      <c r="AE25" s="56">
        <v>8.0999999999999989E-2</v>
      </c>
      <c r="AG25" s="25">
        <f t="shared" si="2"/>
        <v>19</v>
      </c>
      <c r="AH25" s="25">
        <v>8921</v>
      </c>
      <c r="AI25" s="25" t="s">
        <v>77</v>
      </c>
      <c r="AJ25" s="25">
        <v>17</v>
      </c>
      <c r="AK25" s="25">
        <v>8108</v>
      </c>
      <c r="AL25" s="25" t="s">
        <v>89</v>
      </c>
      <c r="AM25" s="25">
        <v>24</v>
      </c>
      <c r="AN25" s="56">
        <v>9.5625000000000002E-2</v>
      </c>
      <c r="AO25" s="56">
        <v>5.9999999999999993E-3</v>
      </c>
      <c r="AP25" s="54">
        <v>8.0874999999999989E-2</v>
      </c>
    </row>
    <row r="26" spans="1:42">
      <c r="A26" s="25">
        <v>2460</v>
      </c>
      <c r="B26" s="25" t="s">
        <v>80</v>
      </c>
      <c r="C26" s="26">
        <v>21</v>
      </c>
      <c r="D26" s="25">
        <v>7071</v>
      </c>
      <c r="E26" s="25" t="s">
        <v>79</v>
      </c>
      <c r="F26" s="26">
        <v>35</v>
      </c>
      <c r="G26" s="27">
        <v>3.3750000000000002E-2</v>
      </c>
      <c r="H26" s="28">
        <v>6.6250000000000003E-2</v>
      </c>
      <c r="I26" s="29">
        <v>6.7400000000000002E-2</v>
      </c>
      <c r="J26" s="29"/>
      <c r="K26" s="25">
        <f t="shared" si="0"/>
        <v>20</v>
      </c>
      <c r="L26" s="25">
        <v>2460</v>
      </c>
      <c r="M26" s="25" t="s">
        <v>80</v>
      </c>
      <c r="N26" s="26">
        <v>21</v>
      </c>
      <c r="O26" s="25">
        <v>7071</v>
      </c>
      <c r="P26" s="25" t="s">
        <v>79</v>
      </c>
      <c r="Q26" s="26">
        <v>35</v>
      </c>
      <c r="R26" s="54">
        <v>3.3750000000000002E-2</v>
      </c>
      <c r="S26" s="55">
        <v>6.6250000000000003E-2</v>
      </c>
      <c r="T26" s="56">
        <v>6.7400000000000002E-2</v>
      </c>
      <c r="V26" s="25">
        <f t="shared" si="1"/>
        <v>20</v>
      </c>
      <c r="W26" s="25">
        <v>8921</v>
      </c>
      <c r="X26" s="25" t="s">
        <v>77</v>
      </c>
      <c r="Y26" s="25">
        <v>17</v>
      </c>
      <c r="Z26" s="25">
        <v>8108</v>
      </c>
      <c r="AA26" s="25" t="s">
        <v>89</v>
      </c>
      <c r="AB26" s="25">
        <v>24</v>
      </c>
      <c r="AC26" s="56">
        <v>9.5625000000000002E-2</v>
      </c>
      <c r="AD26" s="54">
        <v>5.9999999999999993E-3</v>
      </c>
      <c r="AE26" s="56">
        <v>8.0874999999999989E-2</v>
      </c>
      <c r="AG26" s="25">
        <f t="shared" si="2"/>
        <v>20</v>
      </c>
      <c r="AH26" s="25">
        <v>8630</v>
      </c>
      <c r="AI26" s="25" t="s">
        <v>83</v>
      </c>
      <c r="AJ26" s="25">
        <v>9</v>
      </c>
      <c r="AK26" s="25">
        <v>7021</v>
      </c>
      <c r="AL26" s="25" t="s">
        <v>87</v>
      </c>
      <c r="AM26" s="26">
        <v>9</v>
      </c>
      <c r="AN26" s="56">
        <v>8.5124999999999992E-2</v>
      </c>
      <c r="AO26" s="56">
        <v>6.3750000000000001E-2</v>
      </c>
      <c r="AP26" s="54">
        <v>7.3749999999999996E-2</v>
      </c>
    </row>
    <row r="27" spans="1:42">
      <c r="A27" s="25">
        <v>8630</v>
      </c>
      <c r="B27" s="25" t="s">
        <v>83</v>
      </c>
      <c r="C27" s="25">
        <v>9</v>
      </c>
      <c r="D27" s="25">
        <v>7021</v>
      </c>
      <c r="E27" s="25" t="s">
        <v>87</v>
      </c>
      <c r="F27" s="26">
        <v>9</v>
      </c>
      <c r="G27" s="27">
        <v>8.5124999999999992E-2</v>
      </c>
      <c r="H27" s="28">
        <v>6.3750000000000001E-2</v>
      </c>
      <c r="I27" s="29">
        <v>7.3749999999999996E-2</v>
      </c>
      <c r="J27" s="29"/>
      <c r="K27" s="25">
        <f t="shared" si="0"/>
        <v>21</v>
      </c>
      <c r="L27" s="25">
        <v>8878</v>
      </c>
      <c r="M27" s="25" t="s">
        <v>91</v>
      </c>
      <c r="N27" s="25">
        <v>61</v>
      </c>
      <c r="O27" s="25">
        <v>2387</v>
      </c>
      <c r="P27" s="25" t="s">
        <v>102</v>
      </c>
      <c r="Q27" s="25">
        <v>19</v>
      </c>
      <c r="R27" s="54">
        <v>3.0374999999999999E-2</v>
      </c>
      <c r="S27" s="55">
        <v>2.6874999999999996E-2</v>
      </c>
      <c r="T27" s="56">
        <v>0.50625000000000009</v>
      </c>
      <c r="V27" s="25">
        <f t="shared" si="1"/>
        <v>21</v>
      </c>
      <c r="W27" s="25">
        <v>5822</v>
      </c>
      <c r="X27" s="25" t="s">
        <v>78</v>
      </c>
      <c r="Y27" s="25">
        <v>9</v>
      </c>
      <c r="Z27" s="25">
        <v>3107</v>
      </c>
      <c r="AA27" s="25" t="s">
        <v>81</v>
      </c>
      <c r="AB27" s="25">
        <v>27</v>
      </c>
      <c r="AC27" s="56">
        <v>9.2999999999999999E-2</v>
      </c>
      <c r="AD27" s="54">
        <v>5.875E-3</v>
      </c>
      <c r="AE27" s="56">
        <v>0.73450000000000004</v>
      </c>
      <c r="AG27" s="25">
        <f t="shared" si="2"/>
        <v>21</v>
      </c>
      <c r="AH27" s="25">
        <v>2460</v>
      </c>
      <c r="AI27" s="25" t="s">
        <v>80</v>
      </c>
      <c r="AJ27" s="26">
        <v>21</v>
      </c>
      <c r="AK27" s="25">
        <v>7071</v>
      </c>
      <c r="AL27" s="25" t="s">
        <v>79</v>
      </c>
      <c r="AM27" s="26">
        <v>35</v>
      </c>
      <c r="AN27" s="56">
        <v>3.3750000000000002E-2</v>
      </c>
      <c r="AO27" s="56">
        <v>6.6250000000000003E-2</v>
      </c>
      <c r="AP27" s="54">
        <v>6.7400000000000002E-2</v>
      </c>
    </row>
    <row r="28" spans="1:42">
      <c r="A28" s="25">
        <v>5940</v>
      </c>
      <c r="B28" s="25" t="s">
        <v>84</v>
      </c>
      <c r="C28" s="26">
        <v>76</v>
      </c>
      <c r="D28" s="25">
        <v>5439</v>
      </c>
      <c r="E28" s="25" t="s">
        <v>92</v>
      </c>
      <c r="F28" s="25">
        <v>64</v>
      </c>
      <c r="G28" s="27">
        <v>8.4499999999999992E-2</v>
      </c>
      <c r="H28" s="28">
        <v>5.6249999999999998E-3</v>
      </c>
      <c r="I28" s="29">
        <v>5.7250000000000002E-2</v>
      </c>
      <c r="J28" s="29"/>
      <c r="K28" s="25">
        <f t="shared" si="0"/>
        <v>22</v>
      </c>
      <c r="L28" s="25">
        <v>1901</v>
      </c>
      <c r="M28" s="25" t="s">
        <v>76</v>
      </c>
      <c r="N28" s="25">
        <v>25</v>
      </c>
      <c r="O28" s="25">
        <v>9600</v>
      </c>
      <c r="P28" s="25" t="s">
        <v>95</v>
      </c>
      <c r="Q28" s="25">
        <v>27</v>
      </c>
      <c r="R28" s="54">
        <v>2.8375000000000001E-2</v>
      </c>
      <c r="S28" s="55">
        <v>2.8625000000000001E-2</v>
      </c>
      <c r="T28" s="56">
        <v>0.47662499999999997</v>
      </c>
      <c r="V28" s="25">
        <f t="shared" si="1"/>
        <v>22</v>
      </c>
      <c r="W28" s="25">
        <v>5940</v>
      </c>
      <c r="X28" s="25" t="s">
        <v>84</v>
      </c>
      <c r="Y28" s="26">
        <v>76</v>
      </c>
      <c r="Z28" s="25">
        <v>5439</v>
      </c>
      <c r="AA28" s="25" t="s">
        <v>92</v>
      </c>
      <c r="AB28" s="25">
        <v>64</v>
      </c>
      <c r="AC28" s="56">
        <v>8.4499999999999992E-2</v>
      </c>
      <c r="AD28" s="54">
        <v>5.6249999999999998E-3</v>
      </c>
      <c r="AE28" s="56">
        <v>5.7250000000000002E-2</v>
      </c>
      <c r="AG28" s="25">
        <f t="shared" si="2"/>
        <v>22</v>
      </c>
      <c r="AH28" s="25">
        <v>5940</v>
      </c>
      <c r="AI28" s="25" t="s">
        <v>84</v>
      </c>
      <c r="AJ28" s="26">
        <v>76</v>
      </c>
      <c r="AK28" s="25">
        <v>5439</v>
      </c>
      <c r="AL28" s="25" t="s">
        <v>92</v>
      </c>
      <c r="AM28" s="25">
        <v>64</v>
      </c>
      <c r="AN28" s="56">
        <v>8.4499999999999992E-2</v>
      </c>
      <c r="AO28" s="56">
        <v>5.6249999999999998E-3</v>
      </c>
      <c r="AP28" s="54">
        <v>5.7250000000000002E-2</v>
      </c>
    </row>
    <row r="29" spans="1:42">
      <c r="A29" s="25">
        <v>2540</v>
      </c>
      <c r="B29" s="25" t="s">
        <v>86</v>
      </c>
      <c r="C29" s="26">
        <v>36</v>
      </c>
      <c r="D29" s="25">
        <v>7881</v>
      </c>
      <c r="E29" s="25" t="s">
        <v>97</v>
      </c>
      <c r="F29" s="26">
        <v>40</v>
      </c>
      <c r="G29" s="27">
        <v>7.8750000000000001E-2</v>
      </c>
      <c r="H29" s="28">
        <v>5.2499999999999995E-3</v>
      </c>
      <c r="I29" s="29">
        <v>5.6750000000000002E-2</v>
      </c>
      <c r="J29" s="29"/>
      <c r="K29" s="25">
        <f t="shared" si="0"/>
        <v>23</v>
      </c>
      <c r="L29" s="25">
        <v>1057</v>
      </c>
      <c r="M29" s="25" t="s">
        <v>99</v>
      </c>
      <c r="N29" s="25">
        <v>14</v>
      </c>
      <c r="O29" s="25">
        <v>2460</v>
      </c>
      <c r="P29" s="25" t="s">
        <v>80</v>
      </c>
      <c r="Q29" s="25">
        <v>21</v>
      </c>
      <c r="R29" s="54">
        <v>2.4375000000000001E-2</v>
      </c>
      <c r="S29" s="55">
        <v>1.8125000000000002E-2</v>
      </c>
      <c r="T29" s="56">
        <v>0.43474999999999997</v>
      </c>
      <c r="V29" s="25">
        <f t="shared" si="1"/>
        <v>23</v>
      </c>
      <c r="W29" s="25">
        <v>2540</v>
      </c>
      <c r="X29" s="25" t="s">
        <v>86</v>
      </c>
      <c r="Y29" s="26">
        <v>36</v>
      </c>
      <c r="Z29" s="25">
        <v>7881</v>
      </c>
      <c r="AA29" s="25" t="s">
        <v>97</v>
      </c>
      <c r="AB29" s="26">
        <v>40</v>
      </c>
      <c r="AC29" s="56">
        <v>7.8750000000000001E-2</v>
      </c>
      <c r="AD29" s="54">
        <v>5.2499999999999995E-3</v>
      </c>
      <c r="AE29" s="56">
        <v>5.6750000000000002E-2</v>
      </c>
      <c r="AG29" s="25">
        <f t="shared" si="2"/>
        <v>23</v>
      </c>
      <c r="AH29" s="25">
        <v>2540</v>
      </c>
      <c r="AI29" s="25" t="s">
        <v>86</v>
      </c>
      <c r="AJ29" s="26">
        <v>36</v>
      </c>
      <c r="AK29" s="25">
        <v>7881</v>
      </c>
      <c r="AL29" s="25" t="s">
        <v>97</v>
      </c>
      <c r="AM29" s="26">
        <v>40</v>
      </c>
      <c r="AN29" s="56">
        <v>7.8750000000000001E-2</v>
      </c>
      <c r="AO29" s="56">
        <v>5.2499999999999995E-3</v>
      </c>
      <c r="AP29" s="54">
        <v>5.6750000000000002E-2</v>
      </c>
    </row>
    <row r="30" spans="1:42">
      <c r="A30" s="25">
        <v>5962</v>
      </c>
      <c r="B30" s="25" t="s">
        <v>96</v>
      </c>
      <c r="C30" s="26">
        <v>45</v>
      </c>
      <c r="D30" s="25">
        <v>8921</v>
      </c>
      <c r="E30" s="25" t="s">
        <v>77</v>
      </c>
      <c r="F30" s="26">
        <v>17</v>
      </c>
      <c r="G30" s="27">
        <v>7.2500000000000009E-2</v>
      </c>
      <c r="H30" s="28">
        <v>5.1250000000000002E-3</v>
      </c>
      <c r="I30" s="29">
        <v>4.4374999999999998E-2</v>
      </c>
      <c r="J30" s="29"/>
      <c r="K30" s="25">
        <f t="shared" si="0"/>
        <v>24</v>
      </c>
      <c r="L30" s="25">
        <v>3107</v>
      </c>
      <c r="M30" s="25" t="s">
        <v>81</v>
      </c>
      <c r="N30" s="25">
        <v>27</v>
      </c>
      <c r="O30" s="25">
        <v>9406</v>
      </c>
      <c r="P30" s="25" t="s">
        <v>98</v>
      </c>
      <c r="Q30" s="25">
        <v>24</v>
      </c>
      <c r="R30" s="54">
        <v>2.2000000000000002E-2</v>
      </c>
      <c r="S30" s="55">
        <v>1.3749999999999998E-2</v>
      </c>
      <c r="T30" s="56">
        <v>0.40825</v>
      </c>
      <c r="V30" s="25">
        <f t="shared" si="1"/>
        <v>24</v>
      </c>
      <c r="W30" s="25">
        <v>5962</v>
      </c>
      <c r="X30" s="25" t="s">
        <v>96</v>
      </c>
      <c r="Y30" s="26">
        <v>45</v>
      </c>
      <c r="Z30" s="25">
        <v>8921</v>
      </c>
      <c r="AA30" s="25" t="s">
        <v>77</v>
      </c>
      <c r="AB30" s="26">
        <v>17</v>
      </c>
      <c r="AC30" s="56">
        <v>7.2500000000000009E-2</v>
      </c>
      <c r="AD30" s="54">
        <v>5.1250000000000002E-3</v>
      </c>
      <c r="AE30" s="56">
        <v>4.4374999999999998E-2</v>
      </c>
      <c r="AG30" s="25">
        <f t="shared" si="2"/>
        <v>24</v>
      </c>
      <c r="AH30" s="25">
        <v>5962</v>
      </c>
      <c r="AI30" s="25" t="s">
        <v>96</v>
      </c>
      <c r="AJ30" s="26">
        <v>45</v>
      </c>
      <c r="AK30" s="25">
        <v>8921</v>
      </c>
      <c r="AL30" s="25" t="s">
        <v>77</v>
      </c>
      <c r="AM30" s="26">
        <v>17</v>
      </c>
      <c r="AN30" s="56">
        <v>7.2500000000000009E-2</v>
      </c>
      <c r="AO30" s="56">
        <v>5.1250000000000002E-3</v>
      </c>
      <c r="AP30" s="54">
        <v>4.4374999999999998E-2</v>
      </c>
    </row>
    <row r="31" spans="1:42">
      <c r="A31" s="25">
        <v>8108</v>
      </c>
      <c r="B31" s="25" t="s">
        <v>89</v>
      </c>
      <c r="C31" s="26">
        <v>24</v>
      </c>
      <c r="D31" s="25">
        <v>2540</v>
      </c>
      <c r="E31" s="25" t="s">
        <v>86</v>
      </c>
      <c r="F31" s="26">
        <v>36</v>
      </c>
      <c r="G31" s="27">
        <v>5.9374999999999997E-2</v>
      </c>
      <c r="H31" s="28">
        <v>4.3750000000000004E-3</v>
      </c>
      <c r="I31" s="29">
        <v>4.3125000000000004E-2</v>
      </c>
      <c r="J31" s="29"/>
      <c r="K31" s="25">
        <f t="shared" si="0"/>
        <v>25</v>
      </c>
      <c r="L31" s="25">
        <v>7071</v>
      </c>
      <c r="M31" s="25" t="s">
        <v>79</v>
      </c>
      <c r="N31" s="25">
        <v>35</v>
      </c>
      <c r="O31" s="25">
        <v>1057</v>
      </c>
      <c r="P31" s="25" t="s">
        <v>99</v>
      </c>
      <c r="Q31" s="25">
        <v>14</v>
      </c>
      <c r="R31" s="54">
        <v>0.02</v>
      </c>
      <c r="S31" s="55">
        <v>1.0749999999999999E-2</v>
      </c>
      <c r="T31" s="56">
        <v>0.34287499999999999</v>
      </c>
      <c r="V31" s="25">
        <f t="shared" si="1"/>
        <v>25</v>
      </c>
      <c r="W31" s="25">
        <v>8108</v>
      </c>
      <c r="X31" s="25" t="s">
        <v>89</v>
      </c>
      <c r="Y31" s="26">
        <v>24</v>
      </c>
      <c r="Z31" s="25">
        <v>2540</v>
      </c>
      <c r="AA31" s="25" t="s">
        <v>86</v>
      </c>
      <c r="AB31" s="26">
        <v>36</v>
      </c>
      <c r="AC31" s="56">
        <v>5.9374999999999997E-2</v>
      </c>
      <c r="AD31" s="54">
        <v>4.3750000000000004E-3</v>
      </c>
      <c r="AE31" s="56">
        <v>4.3125000000000004E-2</v>
      </c>
      <c r="AG31" s="25">
        <f t="shared" si="2"/>
        <v>25</v>
      </c>
      <c r="AH31" s="25">
        <v>8108</v>
      </c>
      <c r="AI31" s="25" t="s">
        <v>89</v>
      </c>
      <c r="AJ31" s="26">
        <v>24</v>
      </c>
      <c r="AK31" s="25">
        <v>2540</v>
      </c>
      <c r="AL31" s="25" t="s">
        <v>86</v>
      </c>
      <c r="AM31" s="26">
        <v>36</v>
      </c>
      <c r="AN31" s="56">
        <v>5.9374999999999997E-2</v>
      </c>
      <c r="AO31" s="56">
        <v>4.3750000000000004E-3</v>
      </c>
      <c r="AP31" s="54">
        <v>4.3125000000000004E-2</v>
      </c>
    </row>
    <row r="32" spans="1:42">
      <c r="A32" s="25">
        <v>7530</v>
      </c>
      <c r="B32" s="25" t="s">
        <v>85</v>
      </c>
      <c r="C32" s="26">
        <v>16</v>
      </c>
      <c r="D32" s="25">
        <v>5573</v>
      </c>
      <c r="E32" s="25" t="s">
        <v>157</v>
      </c>
      <c r="F32" s="26">
        <v>11</v>
      </c>
      <c r="G32" s="27">
        <v>5.425E-2</v>
      </c>
      <c r="H32" s="28">
        <v>4.0000000000000001E-3</v>
      </c>
      <c r="I32" s="29">
        <v>3.1E-2</v>
      </c>
      <c r="J32" s="29"/>
      <c r="K32" s="25">
        <f t="shared" si="0"/>
        <v>26</v>
      </c>
      <c r="L32" s="25">
        <v>7021</v>
      </c>
      <c r="M32" s="25" t="s">
        <v>87</v>
      </c>
      <c r="N32" s="25">
        <v>9</v>
      </c>
      <c r="O32" s="25">
        <v>9090</v>
      </c>
      <c r="P32" s="25" t="s">
        <v>82</v>
      </c>
      <c r="Q32" s="25">
        <v>30</v>
      </c>
      <c r="R32" s="54">
        <v>1.6875000000000001E-2</v>
      </c>
      <c r="S32" s="55">
        <v>8.9999999999999993E-3</v>
      </c>
      <c r="T32" s="56">
        <v>1.0942499999999999</v>
      </c>
      <c r="V32" s="25">
        <f t="shared" si="1"/>
        <v>26</v>
      </c>
      <c r="W32" s="25">
        <v>7530</v>
      </c>
      <c r="X32" s="25" t="s">
        <v>85</v>
      </c>
      <c r="Y32" s="26">
        <v>16</v>
      </c>
      <c r="Z32" s="25">
        <v>5573</v>
      </c>
      <c r="AA32" s="25" t="s">
        <v>157</v>
      </c>
      <c r="AB32" s="26">
        <v>11</v>
      </c>
      <c r="AC32" s="56">
        <v>5.425E-2</v>
      </c>
      <c r="AD32" s="54">
        <v>4.0000000000000001E-3</v>
      </c>
      <c r="AE32" s="56">
        <v>3.1E-2</v>
      </c>
      <c r="AG32" s="25">
        <f t="shared" si="2"/>
        <v>26</v>
      </c>
      <c r="AH32" s="25">
        <v>7530</v>
      </c>
      <c r="AI32" s="25" t="s">
        <v>85</v>
      </c>
      <c r="AJ32" s="26">
        <v>16</v>
      </c>
      <c r="AK32" s="25">
        <v>5573</v>
      </c>
      <c r="AL32" s="25" t="s">
        <v>157</v>
      </c>
      <c r="AM32" s="26">
        <v>11</v>
      </c>
      <c r="AN32" s="56">
        <v>5.425E-2</v>
      </c>
      <c r="AO32" s="56">
        <v>4.0000000000000001E-3</v>
      </c>
      <c r="AP32" s="54">
        <v>3.1E-2</v>
      </c>
    </row>
    <row r="33" spans="1:42">
      <c r="A33" s="25">
        <v>9406</v>
      </c>
      <c r="B33" s="25" t="s">
        <v>98</v>
      </c>
      <c r="C33" s="25">
        <v>24</v>
      </c>
      <c r="D33" s="25">
        <v>7530</v>
      </c>
      <c r="E33" s="25" t="s">
        <v>85</v>
      </c>
      <c r="F33" s="26">
        <v>16</v>
      </c>
      <c r="G33" s="27">
        <v>5.2500000000000005E-2</v>
      </c>
      <c r="H33" s="28">
        <v>3.6249999999999998E-3</v>
      </c>
      <c r="I33" s="29">
        <v>5.9999999999999993E-3</v>
      </c>
      <c r="J33" s="29"/>
      <c r="K33" s="25">
        <f t="shared" si="0"/>
        <v>27</v>
      </c>
      <c r="L33" s="25">
        <v>7151</v>
      </c>
      <c r="M33" s="25" t="s">
        <v>93</v>
      </c>
      <c r="N33" s="26">
        <v>55</v>
      </c>
      <c r="O33" s="25">
        <v>1433</v>
      </c>
      <c r="P33" s="25" t="s">
        <v>88</v>
      </c>
      <c r="Q33" s="26">
        <v>14</v>
      </c>
      <c r="R33" s="54">
        <v>1.4374999999999999E-2</v>
      </c>
      <c r="S33" s="55">
        <v>0.127</v>
      </c>
      <c r="T33" s="56">
        <v>0.90675000000000006</v>
      </c>
      <c r="V33" s="25">
        <f t="shared" si="1"/>
        <v>27</v>
      </c>
      <c r="W33" s="25">
        <v>5573</v>
      </c>
      <c r="X33" s="25" t="s">
        <v>157</v>
      </c>
      <c r="Y33" s="25">
        <v>11</v>
      </c>
      <c r="Z33" s="25">
        <v>8630</v>
      </c>
      <c r="AA33" s="25" t="s">
        <v>83</v>
      </c>
      <c r="AB33" s="26">
        <v>9</v>
      </c>
      <c r="AC33" s="56">
        <v>4.9874999999999996E-2</v>
      </c>
      <c r="AD33" s="54">
        <v>3.7499999999999999E-3</v>
      </c>
      <c r="AE33" s="56">
        <v>6.4999999999999997E-3</v>
      </c>
      <c r="AG33" s="25">
        <f t="shared" si="2"/>
        <v>27</v>
      </c>
      <c r="AH33" s="25">
        <v>5573</v>
      </c>
      <c r="AI33" s="25" t="s">
        <v>157</v>
      </c>
      <c r="AJ33" s="25">
        <v>11</v>
      </c>
      <c r="AK33" s="25">
        <v>8630</v>
      </c>
      <c r="AL33" s="25" t="s">
        <v>83</v>
      </c>
      <c r="AM33" s="26">
        <v>9</v>
      </c>
      <c r="AN33" s="56">
        <v>4.9874999999999996E-2</v>
      </c>
      <c r="AO33" s="56">
        <v>3.7499999999999999E-3</v>
      </c>
      <c r="AP33" s="54">
        <v>6.4999999999999997E-3</v>
      </c>
    </row>
    <row r="34" spans="1:42">
      <c r="A34" s="25">
        <v>5573</v>
      </c>
      <c r="B34" s="25" t="s">
        <v>157</v>
      </c>
      <c r="C34" s="25">
        <v>11</v>
      </c>
      <c r="D34" s="25">
        <v>8630</v>
      </c>
      <c r="E34" s="25" t="s">
        <v>83</v>
      </c>
      <c r="F34" s="26">
        <v>9</v>
      </c>
      <c r="G34" s="27">
        <v>4.9874999999999996E-2</v>
      </c>
      <c r="H34" s="28">
        <v>3.7499999999999999E-3</v>
      </c>
      <c r="I34" s="29">
        <v>6.4999999999999997E-3</v>
      </c>
      <c r="J34" s="29"/>
      <c r="K34" s="25">
        <f t="shared" si="0"/>
        <v>28</v>
      </c>
      <c r="L34" s="25">
        <v>9090</v>
      </c>
      <c r="M34" s="25" t="s">
        <v>82</v>
      </c>
      <c r="N34" s="26">
        <v>30</v>
      </c>
      <c r="O34" s="25">
        <v>1715</v>
      </c>
      <c r="P34" s="25" t="s">
        <v>73</v>
      </c>
      <c r="Q34" s="25">
        <v>77</v>
      </c>
      <c r="R34" s="54">
        <v>1.2500000000000001E-2</v>
      </c>
      <c r="S34" s="55">
        <v>0.11900000000000001</v>
      </c>
      <c r="T34" s="56">
        <v>0.71450000000000002</v>
      </c>
      <c r="V34" s="25">
        <f t="shared" si="1"/>
        <v>28</v>
      </c>
      <c r="W34" s="25">
        <v>9406</v>
      </c>
      <c r="X34" s="25" t="s">
        <v>98</v>
      </c>
      <c r="Y34" s="25">
        <v>24</v>
      </c>
      <c r="Z34" s="25">
        <v>7530</v>
      </c>
      <c r="AA34" s="25" t="s">
        <v>85</v>
      </c>
      <c r="AB34" s="26">
        <v>16</v>
      </c>
      <c r="AC34" s="56">
        <v>5.2500000000000005E-2</v>
      </c>
      <c r="AD34" s="54">
        <v>3.6249999999999998E-3</v>
      </c>
      <c r="AE34" s="56">
        <v>5.9999999999999993E-3</v>
      </c>
      <c r="AG34" s="25">
        <f t="shared" si="2"/>
        <v>28</v>
      </c>
      <c r="AH34" s="25">
        <v>9406</v>
      </c>
      <c r="AI34" s="25" t="s">
        <v>98</v>
      </c>
      <c r="AJ34" s="25">
        <v>24</v>
      </c>
      <c r="AK34" s="25">
        <v>7530</v>
      </c>
      <c r="AL34" s="25" t="s">
        <v>85</v>
      </c>
      <c r="AM34" s="26">
        <v>16</v>
      </c>
      <c r="AN34" s="56">
        <v>5.2500000000000005E-2</v>
      </c>
      <c r="AO34" s="56">
        <v>3.6249999999999998E-3</v>
      </c>
      <c r="AP34" s="54">
        <v>5.9999999999999993E-3</v>
      </c>
    </row>
    <row r="35" spans="1:42">
      <c r="A35" s="25">
        <v>7321</v>
      </c>
      <c r="B35" s="25" t="s">
        <v>94</v>
      </c>
      <c r="C35" s="26">
        <v>41</v>
      </c>
      <c r="D35" s="25">
        <v>1113</v>
      </c>
      <c r="E35" s="25" t="s">
        <v>101</v>
      </c>
      <c r="F35" s="25">
        <v>8</v>
      </c>
      <c r="G35" s="27">
        <v>1.1375E-2</v>
      </c>
      <c r="H35" s="28">
        <v>3.5000000000000001E-3</v>
      </c>
      <c r="I35" s="29">
        <v>5.0000000000000001E-3</v>
      </c>
      <c r="J35" s="29"/>
      <c r="K35" s="25">
        <f t="shared" si="0"/>
        <v>29</v>
      </c>
      <c r="L35" s="25">
        <v>7321</v>
      </c>
      <c r="M35" s="25" t="s">
        <v>94</v>
      </c>
      <c r="N35" s="26">
        <v>41</v>
      </c>
      <c r="O35" s="25">
        <v>1113</v>
      </c>
      <c r="P35" s="25" t="s">
        <v>101</v>
      </c>
      <c r="Q35" s="25">
        <v>8</v>
      </c>
      <c r="R35" s="54">
        <v>1.1375E-2</v>
      </c>
      <c r="S35" s="55">
        <v>3.5000000000000001E-3</v>
      </c>
      <c r="T35" s="56">
        <v>5.0000000000000001E-3</v>
      </c>
      <c r="V35" s="25">
        <f t="shared" si="1"/>
        <v>29</v>
      </c>
      <c r="W35" s="25">
        <v>7321</v>
      </c>
      <c r="X35" s="25" t="s">
        <v>94</v>
      </c>
      <c r="Y35" s="26">
        <v>41</v>
      </c>
      <c r="Z35" s="25">
        <v>1113</v>
      </c>
      <c r="AA35" s="25" t="s">
        <v>101</v>
      </c>
      <c r="AB35" s="25">
        <v>8</v>
      </c>
      <c r="AC35" s="56">
        <v>1.1375E-2</v>
      </c>
      <c r="AD35" s="54">
        <v>3.5000000000000001E-3</v>
      </c>
      <c r="AE35" s="56">
        <v>5.0000000000000001E-3</v>
      </c>
      <c r="AG35" s="25">
        <f t="shared" si="2"/>
        <v>29</v>
      </c>
      <c r="AH35" s="25">
        <v>7321</v>
      </c>
      <c r="AI35" s="25" t="s">
        <v>94</v>
      </c>
      <c r="AJ35" s="26">
        <v>41</v>
      </c>
      <c r="AK35" s="25">
        <v>1113</v>
      </c>
      <c r="AL35" s="25" t="s">
        <v>101</v>
      </c>
      <c r="AM35" s="25">
        <v>8</v>
      </c>
      <c r="AN35" s="56">
        <v>1.1375E-2</v>
      </c>
      <c r="AO35" s="56">
        <v>3.5000000000000001E-3</v>
      </c>
      <c r="AP35" s="54">
        <v>5.0000000000000001E-3</v>
      </c>
    </row>
    <row r="36" spans="1:42">
      <c r="A36" s="25">
        <v>9600</v>
      </c>
      <c r="B36" s="25" t="s">
        <v>95</v>
      </c>
      <c r="C36" s="25">
        <v>27</v>
      </c>
      <c r="D36" s="25">
        <v>5940</v>
      </c>
      <c r="E36" s="25" t="s">
        <v>84</v>
      </c>
      <c r="F36" s="26">
        <v>76</v>
      </c>
      <c r="G36" s="27">
        <v>9.3749999999999997E-3</v>
      </c>
      <c r="H36" s="28">
        <v>3.2499999999999999E-3</v>
      </c>
      <c r="I36" s="29">
        <v>2.875E-3</v>
      </c>
      <c r="J36" s="29"/>
      <c r="K36" s="25">
        <f t="shared" si="0"/>
        <v>30</v>
      </c>
      <c r="L36" s="25">
        <v>9600</v>
      </c>
      <c r="M36" s="25" t="s">
        <v>95</v>
      </c>
      <c r="N36" s="25">
        <v>27</v>
      </c>
      <c r="O36" s="25">
        <v>5940</v>
      </c>
      <c r="P36" s="25" t="s">
        <v>84</v>
      </c>
      <c r="Q36" s="26">
        <v>76</v>
      </c>
      <c r="R36" s="54">
        <v>9.3749999999999997E-3</v>
      </c>
      <c r="S36" s="55">
        <v>3.2499999999999999E-3</v>
      </c>
      <c r="T36" s="56">
        <v>2.875E-3</v>
      </c>
      <c r="V36" s="25">
        <f t="shared" si="1"/>
        <v>30</v>
      </c>
      <c r="W36" s="25">
        <v>9600</v>
      </c>
      <c r="X36" s="25" t="s">
        <v>95</v>
      </c>
      <c r="Y36" s="25">
        <v>27</v>
      </c>
      <c r="Z36" s="25">
        <v>5940</v>
      </c>
      <c r="AA36" s="25" t="s">
        <v>84</v>
      </c>
      <c r="AB36" s="26">
        <v>76</v>
      </c>
      <c r="AC36" s="56">
        <v>9.3749999999999997E-3</v>
      </c>
      <c r="AD36" s="54">
        <v>3.2499999999999999E-3</v>
      </c>
      <c r="AE36" s="56">
        <v>2.875E-3</v>
      </c>
      <c r="AG36" s="25">
        <f t="shared" si="2"/>
        <v>30</v>
      </c>
      <c r="AH36" s="25">
        <v>9600</v>
      </c>
      <c r="AI36" s="25" t="s">
        <v>95</v>
      </c>
      <c r="AJ36" s="25">
        <v>27</v>
      </c>
      <c r="AK36" s="25">
        <v>5940</v>
      </c>
      <c r="AL36" s="25" t="s">
        <v>84</v>
      </c>
      <c r="AM36" s="26">
        <v>76</v>
      </c>
      <c r="AN36" s="56">
        <v>9.3749999999999997E-3</v>
      </c>
      <c r="AO36" s="56">
        <v>3.2499999999999999E-3</v>
      </c>
      <c r="AP36" s="54">
        <v>2.875E-3</v>
      </c>
    </row>
    <row r="37" spans="1:42">
      <c r="A37" s="25">
        <v>2387</v>
      </c>
      <c r="B37" s="25" t="s">
        <v>102</v>
      </c>
      <c r="C37" s="26">
        <v>19</v>
      </c>
      <c r="D37" s="25">
        <v>5822</v>
      </c>
      <c r="E37" s="25" t="s">
        <v>78</v>
      </c>
      <c r="F37" s="25">
        <v>9</v>
      </c>
      <c r="G37" s="27">
        <v>8.6250000000000007E-3</v>
      </c>
      <c r="H37" s="28">
        <v>2.6249999999999997E-3</v>
      </c>
      <c r="I37" s="29">
        <v>2.875E-3</v>
      </c>
      <c r="J37" s="29"/>
      <c r="K37" s="25">
        <f t="shared" si="0"/>
        <v>31</v>
      </c>
      <c r="L37" s="25">
        <v>2387</v>
      </c>
      <c r="M37" s="25" t="s">
        <v>102</v>
      </c>
      <c r="N37" s="26">
        <v>19</v>
      </c>
      <c r="O37" s="25">
        <v>5822</v>
      </c>
      <c r="P37" s="25" t="s">
        <v>78</v>
      </c>
      <c r="Q37" s="25">
        <v>9</v>
      </c>
      <c r="R37" s="54">
        <v>8.6250000000000007E-3</v>
      </c>
      <c r="S37" s="55">
        <v>2.6249999999999997E-3</v>
      </c>
      <c r="T37" s="56">
        <v>2.875E-3</v>
      </c>
      <c r="V37" s="25">
        <f t="shared" si="1"/>
        <v>31</v>
      </c>
      <c r="W37" s="25">
        <v>2387</v>
      </c>
      <c r="X37" s="25" t="s">
        <v>102</v>
      </c>
      <c r="Y37" s="26">
        <v>19</v>
      </c>
      <c r="Z37" s="25">
        <v>5822</v>
      </c>
      <c r="AA37" s="25" t="s">
        <v>78</v>
      </c>
      <c r="AB37" s="25">
        <v>9</v>
      </c>
      <c r="AC37" s="56">
        <v>8.6250000000000007E-3</v>
      </c>
      <c r="AD37" s="54">
        <v>2.6249999999999997E-3</v>
      </c>
      <c r="AE37" s="56">
        <v>2.875E-3</v>
      </c>
      <c r="AG37" s="25">
        <f t="shared" si="2"/>
        <v>31</v>
      </c>
      <c r="AH37" s="25">
        <v>2387</v>
      </c>
      <c r="AI37" s="25" t="s">
        <v>102</v>
      </c>
      <c r="AJ37" s="26">
        <v>19</v>
      </c>
      <c r="AK37" s="25">
        <v>5822</v>
      </c>
      <c r="AL37" s="25" t="s">
        <v>78</v>
      </c>
      <c r="AM37" s="25">
        <v>9</v>
      </c>
      <c r="AN37" s="56">
        <v>8.6250000000000007E-3</v>
      </c>
      <c r="AO37" s="56">
        <v>2.6249999999999997E-3</v>
      </c>
      <c r="AP37" s="54">
        <v>2.875E-3</v>
      </c>
    </row>
    <row r="38" spans="1:42">
      <c r="A38" s="25">
        <v>2978</v>
      </c>
      <c r="B38" s="25" t="s">
        <v>90</v>
      </c>
      <c r="C38" s="25">
        <v>40</v>
      </c>
      <c r="D38" s="25">
        <v>7063</v>
      </c>
      <c r="E38" s="25" t="s">
        <v>100</v>
      </c>
      <c r="F38" s="26">
        <v>4</v>
      </c>
      <c r="G38" s="27">
        <v>5.6249999999999998E-3</v>
      </c>
      <c r="H38" s="28">
        <v>2.1249999999999997E-3</v>
      </c>
      <c r="I38" s="29">
        <v>2.5000000000000001E-3</v>
      </c>
      <c r="J38" s="29"/>
      <c r="K38" s="25">
        <f t="shared" si="0"/>
        <v>32</v>
      </c>
      <c r="L38" s="25">
        <v>2978</v>
      </c>
      <c r="M38" s="25" t="s">
        <v>90</v>
      </c>
      <c r="N38" s="25">
        <v>40</v>
      </c>
      <c r="O38" s="25">
        <v>7063</v>
      </c>
      <c r="P38" s="25" t="s">
        <v>100</v>
      </c>
      <c r="Q38" s="26">
        <v>4</v>
      </c>
      <c r="R38" s="54">
        <v>5.6249999999999998E-3</v>
      </c>
      <c r="S38" s="55">
        <v>2.1249999999999997E-3</v>
      </c>
      <c r="T38" s="56">
        <v>2.5000000000000001E-3</v>
      </c>
      <c r="V38" s="25">
        <f t="shared" si="1"/>
        <v>32</v>
      </c>
      <c r="W38" s="25">
        <v>2978</v>
      </c>
      <c r="X38" s="25" t="s">
        <v>90</v>
      </c>
      <c r="Y38" s="25">
        <v>40</v>
      </c>
      <c r="Z38" s="25">
        <v>7063</v>
      </c>
      <c r="AA38" s="25" t="s">
        <v>100</v>
      </c>
      <c r="AB38" s="26">
        <v>4</v>
      </c>
      <c r="AC38" s="56">
        <v>5.6249999999999998E-3</v>
      </c>
      <c r="AD38" s="54">
        <v>2.1249999999999997E-3</v>
      </c>
      <c r="AE38" s="56">
        <v>2.5000000000000001E-3</v>
      </c>
      <c r="AG38" s="25">
        <f t="shared" si="2"/>
        <v>32</v>
      </c>
      <c r="AH38" s="25">
        <v>2978</v>
      </c>
      <c r="AI38" s="25" t="s">
        <v>90</v>
      </c>
      <c r="AJ38" s="25">
        <v>40</v>
      </c>
      <c r="AK38" s="25">
        <v>7063</v>
      </c>
      <c r="AL38" s="25" t="s">
        <v>100</v>
      </c>
      <c r="AM38" s="26">
        <v>4</v>
      </c>
      <c r="AN38" s="56">
        <v>5.6249999999999998E-3</v>
      </c>
      <c r="AO38" s="56">
        <v>2.1249999999999997E-3</v>
      </c>
      <c r="AP38" s="54">
        <v>2.5000000000000001E-3</v>
      </c>
    </row>
    <row r="39" spans="1:42">
      <c r="A39" s="25">
        <v>7063</v>
      </c>
      <c r="B39" s="25" t="s">
        <v>100</v>
      </c>
      <c r="C39" s="25">
        <v>4</v>
      </c>
      <c r="D39" s="25">
        <v>7321</v>
      </c>
      <c r="E39" s="25" t="s">
        <v>94</v>
      </c>
      <c r="F39" s="26">
        <v>41</v>
      </c>
      <c r="G39" s="27">
        <v>4.4999999999999997E-3</v>
      </c>
      <c r="H39" s="28">
        <v>1.8749999999999999E-3</v>
      </c>
      <c r="I39" s="29">
        <v>1.4999999999999998E-3</v>
      </c>
      <c r="J39" s="15"/>
      <c r="K39" s="25">
        <f t="shared" si="0"/>
        <v>33</v>
      </c>
      <c r="L39" s="25">
        <v>7063</v>
      </c>
      <c r="M39" s="25" t="s">
        <v>100</v>
      </c>
      <c r="N39" s="25">
        <v>4</v>
      </c>
      <c r="O39" s="25">
        <v>7321</v>
      </c>
      <c r="P39" s="25" t="s">
        <v>94</v>
      </c>
      <c r="Q39" s="26">
        <v>41</v>
      </c>
      <c r="R39" s="54">
        <v>4.4999999999999997E-3</v>
      </c>
      <c r="S39" s="55">
        <v>1.8749999999999999E-3</v>
      </c>
      <c r="T39" s="56">
        <v>1.4999999999999998E-3</v>
      </c>
      <c r="V39" s="25">
        <f>V38+1</f>
        <v>33</v>
      </c>
      <c r="W39" s="25">
        <v>7063</v>
      </c>
      <c r="X39" s="25" t="s">
        <v>100</v>
      </c>
      <c r="Y39" s="25">
        <v>4</v>
      </c>
      <c r="Z39" s="25">
        <v>7321</v>
      </c>
      <c r="AA39" s="25" t="s">
        <v>94</v>
      </c>
      <c r="AB39" s="26">
        <v>41</v>
      </c>
      <c r="AC39" s="56">
        <v>4.4999999999999997E-3</v>
      </c>
      <c r="AD39" s="54">
        <v>1.8749999999999999E-3</v>
      </c>
      <c r="AE39" s="56">
        <v>1.4999999999999998E-3</v>
      </c>
      <c r="AG39" s="25">
        <f>AG38+1</f>
        <v>33</v>
      </c>
      <c r="AH39" s="25">
        <v>7063</v>
      </c>
      <c r="AI39" s="25" t="s">
        <v>100</v>
      </c>
      <c r="AJ39" s="25">
        <v>4</v>
      </c>
      <c r="AK39" s="25">
        <v>7321</v>
      </c>
      <c r="AL39" s="25" t="s">
        <v>94</v>
      </c>
      <c r="AM39" s="26">
        <v>41</v>
      </c>
      <c r="AN39" s="56">
        <v>4.4999999999999997E-3</v>
      </c>
      <c r="AO39" s="56">
        <v>1.8749999999999999E-3</v>
      </c>
      <c r="AP39" s="54">
        <v>1.4999999999999998E-3</v>
      </c>
    </row>
    <row r="40" spans="1:42">
      <c r="A40" s="15"/>
      <c r="B40" s="15"/>
      <c r="C40" s="15"/>
      <c r="D40" s="15"/>
      <c r="E40" s="15"/>
      <c r="F40" s="15"/>
      <c r="G40" s="15"/>
      <c r="H40" s="15"/>
      <c r="I40" s="15"/>
      <c r="J40" s="15"/>
    </row>
  </sheetData>
  <sortState ref="AH6:AP38">
    <sortCondition descending="1" ref="AP6:AP38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48"/>
  <sheetViews>
    <sheetView workbookViewId="0"/>
  </sheetViews>
  <sheetFormatPr defaultRowHeight="13.5"/>
  <cols>
    <col min="1" max="1" width="3.125" customWidth="1"/>
    <col min="3" max="3" width="13.125" customWidth="1"/>
    <col min="8" max="8" width="9" style="62"/>
    <col min="10" max="10" width="3.125" customWidth="1"/>
    <col min="12" max="12" width="13.125" customWidth="1"/>
    <col min="18" max="18" width="3.125" customWidth="1"/>
    <col min="20" max="20" width="13.125" customWidth="1"/>
    <col min="22" max="22" width="9" style="62"/>
  </cols>
  <sheetData>
    <row r="1" spans="1:26">
      <c r="H1"/>
      <c r="V1"/>
    </row>
    <row r="2" spans="1:26">
      <c r="A2" t="s">
        <v>110</v>
      </c>
      <c r="H2"/>
      <c r="V2"/>
    </row>
    <row r="3" spans="1:26">
      <c r="A3" s="8" t="s">
        <v>152</v>
      </c>
      <c r="H3"/>
      <c r="V3"/>
    </row>
    <row r="4" spans="1:26">
      <c r="H4"/>
      <c r="V4"/>
    </row>
    <row r="5" spans="1:26">
      <c r="A5" t="s">
        <v>111</v>
      </c>
      <c r="H5"/>
      <c r="J5" t="s">
        <v>112</v>
      </c>
      <c r="R5" t="s">
        <v>117</v>
      </c>
      <c r="V5"/>
    </row>
    <row r="6" spans="1:26">
      <c r="H6"/>
      <c r="V6"/>
    </row>
    <row r="7" spans="1:26">
      <c r="H7"/>
      <c r="S7" t="s">
        <v>56</v>
      </c>
      <c r="V7"/>
    </row>
    <row r="8" spans="1:26">
      <c r="B8" t="s">
        <v>61</v>
      </c>
      <c r="H8" t="s">
        <v>115</v>
      </c>
      <c r="K8" s="15" t="s">
        <v>56</v>
      </c>
      <c r="L8" s="15"/>
      <c r="M8" s="15"/>
      <c r="N8" s="15"/>
      <c r="O8" t="s">
        <v>57</v>
      </c>
      <c r="P8" t="s">
        <v>58</v>
      </c>
      <c r="S8" t="s">
        <v>119</v>
      </c>
      <c r="V8"/>
    </row>
    <row r="9" spans="1:26">
      <c r="A9" s="13"/>
      <c r="B9" s="2" t="s">
        <v>12</v>
      </c>
      <c r="C9" s="2" t="s">
        <v>13</v>
      </c>
      <c r="D9" s="23" t="s">
        <v>0</v>
      </c>
      <c r="E9" s="23" t="s">
        <v>1</v>
      </c>
      <c r="F9" s="63" t="s">
        <v>113</v>
      </c>
      <c r="G9" s="63" t="s">
        <v>114</v>
      </c>
      <c r="H9" s="2" t="s">
        <v>116</v>
      </c>
      <c r="I9" s="15"/>
      <c r="J9" s="13"/>
      <c r="K9" s="23" t="s">
        <v>12</v>
      </c>
      <c r="L9" s="23" t="s">
        <v>13</v>
      </c>
      <c r="M9" s="23" t="s">
        <v>0</v>
      </c>
      <c r="N9" s="23" t="s">
        <v>1</v>
      </c>
      <c r="O9" s="23" t="s">
        <v>59</v>
      </c>
      <c r="P9" s="2" t="s">
        <v>60</v>
      </c>
      <c r="R9" s="13"/>
      <c r="S9" s="2" t="s">
        <v>12</v>
      </c>
      <c r="T9" s="2" t="s">
        <v>13</v>
      </c>
      <c r="U9" s="2" t="s">
        <v>2</v>
      </c>
      <c r="V9" s="2" t="s">
        <v>118</v>
      </c>
      <c r="W9" s="25"/>
      <c r="X9" s="34"/>
    </row>
    <row r="10" spans="1:26">
      <c r="A10" s="10">
        <f>1</f>
        <v>1</v>
      </c>
      <c r="B10" s="19">
        <v>2460</v>
      </c>
      <c r="C10" s="19" t="s">
        <v>80</v>
      </c>
      <c r="D10" s="5">
        <v>51530</v>
      </c>
      <c r="E10" s="5">
        <v>10</v>
      </c>
      <c r="F10" s="12">
        <v>25765</v>
      </c>
      <c r="G10" s="5">
        <v>5</v>
      </c>
      <c r="H10" s="61">
        <v>50</v>
      </c>
      <c r="I10" s="15"/>
      <c r="J10" s="10">
        <f>1</f>
        <v>1</v>
      </c>
      <c r="K10" s="19">
        <v>8878</v>
      </c>
      <c r="L10" s="19" t="s">
        <v>91</v>
      </c>
      <c r="M10" s="5">
        <v>35717</v>
      </c>
      <c r="N10" s="5">
        <v>14</v>
      </c>
      <c r="O10" s="12">
        <v>80788.11</v>
      </c>
      <c r="P10" s="5">
        <v>29258.11</v>
      </c>
      <c r="Q10" s="11"/>
      <c r="R10" s="10">
        <f>1</f>
        <v>1</v>
      </c>
      <c r="S10" s="19">
        <v>5923</v>
      </c>
      <c r="T10" s="19" t="s">
        <v>75</v>
      </c>
      <c r="U10" s="5">
        <v>30</v>
      </c>
      <c r="V10" s="58">
        <v>22.919999999999998</v>
      </c>
      <c r="W10" s="25"/>
      <c r="X10" s="25"/>
      <c r="Y10" s="25"/>
      <c r="Z10" s="25"/>
    </row>
    <row r="11" spans="1:26">
      <c r="A11" s="10">
        <f>A10+1</f>
        <v>2</v>
      </c>
      <c r="B11" s="19">
        <v>2387</v>
      </c>
      <c r="C11" s="19" t="s">
        <v>102</v>
      </c>
      <c r="D11" s="5">
        <v>46061</v>
      </c>
      <c r="E11" s="5">
        <v>9</v>
      </c>
      <c r="F11" s="12">
        <v>20471</v>
      </c>
      <c r="G11" s="5">
        <v>4</v>
      </c>
      <c r="H11" s="61">
        <v>44.443199999999997</v>
      </c>
      <c r="I11" s="15"/>
      <c r="J11" s="10">
        <f>J10+1</f>
        <v>2</v>
      </c>
      <c r="K11" s="19">
        <v>1057</v>
      </c>
      <c r="L11" s="19" t="s">
        <v>99</v>
      </c>
      <c r="M11" s="5">
        <v>36407</v>
      </c>
      <c r="N11" s="5">
        <v>72</v>
      </c>
      <c r="O11" s="12">
        <v>66166.815000000002</v>
      </c>
      <c r="P11" s="5">
        <v>20105.815000000002</v>
      </c>
      <c r="Q11" s="11"/>
      <c r="R11" s="10">
        <f t="shared" ref="R11:R42" si="0">R10+1</f>
        <v>2</v>
      </c>
      <c r="S11" s="19">
        <v>8878</v>
      </c>
      <c r="T11" s="19" t="s">
        <v>91</v>
      </c>
      <c r="U11" s="5">
        <v>22</v>
      </c>
      <c r="V11" s="58">
        <v>21.72</v>
      </c>
      <c r="W11" s="25"/>
      <c r="X11" s="25"/>
      <c r="Y11" s="25"/>
      <c r="Z11" s="25"/>
    </row>
    <row r="12" spans="1:26">
      <c r="A12" s="10">
        <f t="shared" ref="A12:A42" si="1">A11+1</f>
        <v>3</v>
      </c>
      <c r="B12" s="19">
        <v>1113</v>
      </c>
      <c r="C12" s="19" t="s">
        <v>101</v>
      </c>
      <c r="D12" s="5">
        <v>51740</v>
      </c>
      <c r="E12" s="5">
        <v>10</v>
      </c>
      <c r="F12" s="12">
        <v>15522</v>
      </c>
      <c r="G12" s="5">
        <v>3</v>
      </c>
      <c r="H12" s="61">
        <v>30</v>
      </c>
      <c r="I12" s="15"/>
      <c r="J12" s="10">
        <f t="shared" ref="J12:J41" si="2">J11+1</f>
        <v>3</v>
      </c>
      <c r="K12" s="19">
        <v>3107</v>
      </c>
      <c r="L12" s="19" t="s">
        <v>81</v>
      </c>
      <c r="M12" s="5">
        <v>35251</v>
      </c>
      <c r="N12" s="5">
        <v>70</v>
      </c>
      <c r="O12" s="12">
        <v>64111.19</v>
      </c>
      <c r="P12" s="5">
        <v>12371.190000000002</v>
      </c>
      <c r="Q12" s="11"/>
      <c r="R12" s="10">
        <f t="shared" si="0"/>
        <v>3</v>
      </c>
      <c r="S12" s="19">
        <v>7881</v>
      </c>
      <c r="T12" s="19" t="s">
        <v>97</v>
      </c>
      <c r="U12" s="5">
        <v>18</v>
      </c>
      <c r="V12" s="58">
        <v>21.01</v>
      </c>
      <c r="W12" s="25"/>
      <c r="X12" s="25"/>
      <c r="Y12" s="25"/>
      <c r="Z12" s="25"/>
    </row>
    <row r="13" spans="1:26">
      <c r="A13" s="10">
        <f t="shared" si="1"/>
        <v>4</v>
      </c>
      <c r="B13" s="19">
        <v>5923</v>
      </c>
      <c r="C13" s="19" t="s">
        <v>75</v>
      </c>
      <c r="D13" s="5">
        <v>62990</v>
      </c>
      <c r="E13" s="5">
        <v>17</v>
      </c>
      <c r="F13" s="12">
        <v>7410</v>
      </c>
      <c r="G13" s="5">
        <v>2</v>
      </c>
      <c r="H13" s="61">
        <v>11.7637</v>
      </c>
      <c r="I13" s="15"/>
      <c r="J13" s="10">
        <f t="shared" si="2"/>
        <v>4</v>
      </c>
      <c r="K13" s="19">
        <v>7071</v>
      </c>
      <c r="L13" s="19" t="s">
        <v>79</v>
      </c>
      <c r="M13" s="5">
        <v>16681</v>
      </c>
      <c r="N13" s="5">
        <v>33</v>
      </c>
      <c r="O13" s="12">
        <v>55985.67</v>
      </c>
      <c r="P13" s="5">
        <v>-7004.3300000000017</v>
      </c>
      <c r="Q13" s="11"/>
      <c r="R13" s="10">
        <f t="shared" si="0"/>
        <v>4</v>
      </c>
      <c r="S13" s="19">
        <v>2978</v>
      </c>
      <c r="T13" s="19" t="s">
        <v>90</v>
      </c>
      <c r="U13" s="5">
        <v>15</v>
      </c>
      <c r="V13" s="58">
        <v>14.299999999999999</v>
      </c>
      <c r="W13" s="25"/>
      <c r="X13" s="25"/>
      <c r="Y13" s="25"/>
      <c r="Z13" s="25"/>
    </row>
    <row r="14" spans="1:26">
      <c r="A14" s="10">
        <f t="shared" si="1"/>
        <v>5</v>
      </c>
      <c r="B14" s="19">
        <v>1901</v>
      </c>
      <c r="C14" s="19" t="s">
        <v>76</v>
      </c>
      <c r="D14" s="5">
        <v>57404</v>
      </c>
      <c r="E14" s="5">
        <v>28</v>
      </c>
      <c r="F14" s="12">
        <v>6150</v>
      </c>
      <c r="G14" s="5">
        <v>3</v>
      </c>
      <c r="H14" s="61">
        <v>10.7135</v>
      </c>
      <c r="I14" s="15"/>
      <c r="J14" s="10">
        <f t="shared" si="2"/>
        <v>5</v>
      </c>
      <c r="K14" s="19">
        <v>7021</v>
      </c>
      <c r="L14" s="19" t="s">
        <v>87</v>
      </c>
      <c r="M14" s="5">
        <v>7541</v>
      </c>
      <c r="N14" s="5">
        <v>15</v>
      </c>
      <c r="O14" s="12">
        <v>51121.98</v>
      </c>
      <c r="P14" s="5">
        <v>-6282.0199999999968</v>
      </c>
      <c r="Q14" s="11"/>
      <c r="R14" s="10">
        <f t="shared" si="0"/>
        <v>5</v>
      </c>
      <c r="S14" s="19">
        <v>9406</v>
      </c>
      <c r="T14" s="19" t="s">
        <v>98</v>
      </c>
      <c r="U14" s="5">
        <v>15</v>
      </c>
      <c r="V14" s="58">
        <v>14.299999999999999</v>
      </c>
      <c r="W14" s="25"/>
      <c r="X14" s="25"/>
      <c r="Y14" s="25"/>
      <c r="Z14" s="25"/>
    </row>
    <row r="15" spans="1:26">
      <c r="A15" s="10">
        <f t="shared" si="1"/>
        <v>6</v>
      </c>
      <c r="B15" s="19">
        <v>1715</v>
      </c>
      <c r="C15" s="19" t="s">
        <v>73</v>
      </c>
      <c r="D15" s="5">
        <v>29956</v>
      </c>
      <c r="E15" s="5">
        <v>59</v>
      </c>
      <c r="F15" s="12">
        <v>507</v>
      </c>
      <c r="G15" s="5">
        <v>1</v>
      </c>
      <c r="H15" s="61">
        <v>1.6923999999999999</v>
      </c>
      <c r="I15" s="15"/>
      <c r="J15" s="10">
        <f t="shared" si="2"/>
        <v>6</v>
      </c>
      <c r="K15" s="19">
        <v>1715</v>
      </c>
      <c r="L15" s="19" t="s">
        <v>73</v>
      </c>
      <c r="M15" s="5">
        <v>29956</v>
      </c>
      <c r="N15" s="5">
        <v>59</v>
      </c>
      <c r="O15" s="12">
        <v>44701.54</v>
      </c>
      <c r="P15" s="5">
        <v>14745.54</v>
      </c>
      <c r="Q15" s="11"/>
      <c r="R15" s="10">
        <f t="shared" si="0"/>
        <v>6</v>
      </c>
      <c r="S15" s="19">
        <v>1715</v>
      </c>
      <c r="T15" s="19" t="s">
        <v>73</v>
      </c>
      <c r="U15" s="5">
        <v>14</v>
      </c>
      <c r="V15" s="58">
        <v>12.709999999999999</v>
      </c>
      <c r="W15" s="25"/>
      <c r="X15" s="25"/>
      <c r="Y15" s="25"/>
      <c r="Z15" s="25"/>
    </row>
    <row r="16" spans="1:26">
      <c r="A16" s="10">
        <f t="shared" si="1"/>
        <v>7</v>
      </c>
      <c r="B16" s="19">
        <v>4512</v>
      </c>
      <c r="C16" s="19" t="s">
        <v>74</v>
      </c>
      <c r="D16" s="5">
        <v>33934</v>
      </c>
      <c r="E16" s="5">
        <v>67</v>
      </c>
      <c r="F16" s="12">
        <v>506</v>
      </c>
      <c r="G16" s="5">
        <v>1</v>
      </c>
      <c r="H16" s="61">
        <v>1.4911000000000001</v>
      </c>
      <c r="I16" s="15"/>
      <c r="J16" s="10">
        <f t="shared" si="2"/>
        <v>7</v>
      </c>
      <c r="K16" s="19">
        <v>4512</v>
      </c>
      <c r="L16" s="19" t="s">
        <v>74</v>
      </c>
      <c r="M16" s="5">
        <v>33934</v>
      </c>
      <c r="N16" s="5">
        <v>67</v>
      </c>
      <c r="O16" s="12">
        <v>44637.157500000001</v>
      </c>
      <c r="P16" s="5">
        <v>10703.157500000001</v>
      </c>
      <c r="Q16" s="11"/>
      <c r="R16" s="10">
        <f t="shared" si="0"/>
        <v>7</v>
      </c>
      <c r="S16" s="19">
        <v>7151</v>
      </c>
      <c r="T16" s="19" t="s">
        <v>93</v>
      </c>
      <c r="U16" s="5">
        <v>14</v>
      </c>
      <c r="V16" s="58">
        <v>12.709999999999999</v>
      </c>
      <c r="W16" s="25"/>
      <c r="X16" s="25"/>
      <c r="Y16" s="25"/>
      <c r="Z16" s="25"/>
    </row>
    <row r="17" spans="1:26">
      <c r="A17" s="10">
        <f t="shared" si="1"/>
        <v>8</v>
      </c>
      <c r="B17" s="19">
        <v>4899</v>
      </c>
      <c r="C17" s="19" t="s">
        <v>71</v>
      </c>
      <c r="D17" s="5">
        <v>46895</v>
      </c>
      <c r="E17" s="5">
        <v>93</v>
      </c>
      <c r="F17" s="12">
        <v>504</v>
      </c>
      <c r="G17" s="5">
        <v>1</v>
      </c>
      <c r="H17" s="61">
        <v>1.0747</v>
      </c>
      <c r="I17" s="15"/>
      <c r="J17" s="10">
        <f t="shared" si="2"/>
        <v>8</v>
      </c>
      <c r="K17" s="19">
        <v>4899</v>
      </c>
      <c r="L17" s="19" t="s">
        <v>71</v>
      </c>
      <c r="M17" s="5">
        <v>46895</v>
      </c>
      <c r="N17" s="5">
        <v>93</v>
      </c>
      <c r="O17" s="12">
        <v>37667.24</v>
      </c>
      <c r="P17" s="5">
        <v>-9227.760000000002</v>
      </c>
      <c r="Q17" s="11"/>
      <c r="R17" s="10">
        <f t="shared" si="0"/>
        <v>8</v>
      </c>
      <c r="S17" s="19">
        <v>7530</v>
      </c>
      <c r="T17" s="19" t="s">
        <v>85</v>
      </c>
      <c r="U17" s="5">
        <v>14</v>
      </c>
      <c r="V17" s="58">
        <v>12.709999999999999</v>
      </c>
      <c r="W17" s="25"/>
      <c r="X17" s="25"/>
      <c r="Y17" s="25"/>
      <c r="Z17" s="25"/>
    </row>
    <row r="18" spans="1:26">
      <c r="A18" s="10">
        <f t="shared" si="1"/>
        <v>9</v>
      </c>
      <c r="B18" s="19">
        <v>9487</v>
      </c>
      <c r="C18" s="19" t="s">
        <v>72</v>
      </c>
      <c r="D18" s="5">
        <v>56702</v>
      </c>
      <c r="E18" s="5">
        <v>113</v>
      </c>
      <c r="F18" s="12">
        <v>501</v>
      </c>
      <c r="G18" s="5">
        <v>1</v>
      </c>
      <c r="H18" s="61">
        <v>0.88349999999999995</v>
      </c>
      <c r="I18" s="15"/>
      <c r="J18" s="10">
        <f t="shared" si="2"/>
        <v>9</v>
      </c>
      <c r="K18" s="19">
        <v>9487</v>
      </c>
      <c r="L18" s="19" t="s">
        <v>72</v>
      </c>
      <c r="M18" s="5">
        <v>56702</v>
      </c>
      <c r="N18" s="5">
        <v>113</v>
      </c>
      <c r="O18" s="12">
        <v>33206.809999999903</v>
      </c>
      <c r="P18" s="5">
        <v>-23495.190000000097</v>
      </c>
      <c r="Q18" s="11"/>
      <c r="R18" s="10">
        <f t="shared" si="0"/>
        <v>9</v>
      </c>
      <c r="S18" s="19">
        <v>2540</v>
      </c>
      <c r="T18" s="19" t="s">
        <v>86</v>
      </c>
      <c r="U18" s="5">
        <v>13</v>
      </c>
      <c r="V18" s="58">
        <v>8.6999999999999993</v>
      </c>
      <c r="W18" s="25"/>
      <c r="X18" s="25"/>
      <c r="Y18" s="25"/>
      <c r="Z18" s="25"/>
    </row>
    <row r="19" spans="1:26">
      <c r="A19" s="10">
        <f t="shared" si="1"/>
        <v>10</v>
      </c>
      <c r="B19" s="19">
        <v>5439</v>
      </c>
      <c r="C19" s="19" t="s">
        <v>92</v>
      </c>
      <c r="D19" s="5">
        <v>38169</v>
      </c>
      <c r="E19" s="5">
        <v>152</v>
      </c>
      <c r="F19" s="12">
        <v>0</v>
      </c>
      <c r="G19" s="5">
        <v>0</v>
      </c>
      <c r="H19" s="61">
        <v>0</v>
      </c>
      <c r="I19" s="15"/>
      <c r="J19" s="10">
        <f t="shared" si="2"/>
        <v>10</v>
      </c>
      <c r="K19" s="19">
        <v>5439</v>
      </c>
      <c r="L19" s="19" t="s">
        <v>92</v>
      </c>
      <c r="M19" s="5">
        <v>38169</v>
      </c>
      <c r="N19" s="5">
        <v>152</v>
      </c>
      <c r="O19" s="12">
        <v>29806.846874999999</v>
      </c>
      <c r="P19" s="5">
        <v>-8362.1531250000007</v>
      </c>
      <c r="Q19" s="11"/>
      <c r="R19" s="10">
        <f t="shared" si="0"/>
        <v>10</v>
      </c>
      <c r="S19" s="19">
        <v>5962</v>
      </c>
      <c r="T19" s="19" t="s">
        <v>96</v>
      </c>
      <c r="U19" s="5">
        <v>11</v>
      </c>
      <c r="V19" s="58">
        <v>8.5400000000000009</v>
      </c>
      <c r="W19" s="25"/>
      <c r="X19" s="25"/>
      <c r="Y19" s="25"/>
      <c r="Z19" s="25"/>
    </row>
    <row r="20" spans="1:26">
      <c r="A20" s="10">
        <f t="shared" si="1"/>
        <v>11</v>
      </c>
      <c r="B20" s="19">
        <v>8921</v>
      </c>
      <c r="C20" s="19" t="s">
        <v>77</v>
      </c>
      <c r="D20" s="5">
        <v>35920</v>
      </c>
      <c r="E20" s="5">
        <v>71</v>
      </c>
      <c r="F20" s="12">
        <v>0</v>
      </c>
      <c r="G20" s="5">
        <v>0</v>
      </c>
      <c r="H20" s="61">
        <v>0</v>
      </c>
      <c r="I20" s="15"/>
      <c r="J20" s="10">
        <f t="shared" si="2"/>
        <v>11</v>
      </c>
      <c r="K20" s="19">
        <v>8921</v>
      </c>
      <c r="L20" s="19" t="s">
        <v>77</v>
      </c>
      <c r="M20" s="5">
        <v>35920</v>
      </c>
      <c r="N20" s="5">
        <v>71</v>
      </c>
      <c r="O20" s="12">
        <v>29312.61328125</v>
      </c>
      <c r="P20" s="5">
        <v>-6607.38671875</v>
      </c>
      <c r="Q20" s="11"/>
      <c r="R20" s="10">
        <f t="shared" si="0"/>
        <v>11</v>
      </c>
      <c r="S20" s="19">
        <v>9090</v>
      </c>
      <c r="T20" s="19" t="s">
        <v>82</v>
      </c>
      <c r="U20" s="5">
        <v>9</v>
      </c>
      <c r="V20" s="58">
        <v>8.18</v>
      </c>
      <c r="W20" s="25"/>
      <c r="X20" s="25"/>
      <c r="Y20" s="25"/>
      <c r="Z20" s="25"/>
    </row>
    <row r="21" spans="1:26">
      <c r="A21" s="10">
        <f t="shared" si="1"/>
        <v>12</v>
      </c>
      <c r="B21" s="19">
        <v>5822</v>
      </c>
      <c r="C21" s="19" t="s">
        <v>78</v>
      </c>
      <c r="D21" s="5">
        <v>39394</v>
      </c>
      <c r="E21" s="5">
        <v>78</v>
      </c>
      <c r="F21" s="12">
        <v>0</v>
      </c>
      <c r="G21" s="5">
        <v>0</v>
      </c>
      <c r="H21" s="61">
        <v>0</v>
      </c>
      <c r="I21" s="15"/>
      <c r="J21" s="10">
        <f t="shared" si="2"/>
        <v>12</v>
      </c>
      <c r="K21" s="19">
        <v>5822</v>
      </c>
      <c r="L21" s="19" t="s">
        <v>78</v>
      </c>
      <c r="M21" s="5">
        <v>39394</v>
      </c>
      <c r="N21" s="5">
        <v>78</v>
      </c>
      <c r="O21" s="12">
        <v>27703.552500000002</v>
      </c>
      <c r="P21" s="5">
        <v>-11690.447499999998</v>
      </c>
      <c r="Q21" s="11"/>
      <c r="R21" s="10">
        <f t="shared" si="0"/>
        <v>12</v>
      </c>
      <c r="S21" s="19">
        <v>1901</v>
      </c>
      <c r="T21" s="19" t="s">
        <v>76</v>
      </c>
      <c r="U21" s="5">
        <v>8</v>
      </c>
      <c r="V21" s="58">
        <v>7.1099999999999994</v>
      </c>
      <c r="W21" s="25"/>
      <c r="X21" s="25"/>
      <c r="Y21" s="25"/>
      <c r="Z21" s="25"/>
    </row>
    <row r="22" spans="1:26">
      <c r="A22" s="10">
        <f t="shared" si="1"/>
        <v>13</v>
      </c>
      <c r="B22" s="19">
        <v>8878</v>
      </c>
      <c r="C22" s="19" t="s">
        <v>91</v>
      </c>
      <c r="D22" s="5">
        <v>35717</v>
      </c>
      <c r="E22" s="5">
        <v>14</v>
      </c>
      <c r="F22" s="12">
        <v>0</v>
      </c>
      <c r="G22" s="5">
        <v>0</v>
      </c>
      <c r="H22" s="61">
        <v>0</v>
      </c>
      <c r="I22" s="15"/>
      <c r="J22" s="10">
        <f t="shared" si="2"/>
        <v>13</v>
      </c>
      <c r="K22" s="19">
        <v>7881</v>
      </c>
      <c r="L22" s="19" t="s">
        <v>97</v>
      </c>
      <c r="M22" s="5">
        <v>18989</v>
      </c>
      <c r="N22" s="5">
        <v>75</v>
      </c>
      <c r="O22" s="12">
        <v>27321.9375</v>
      </c>
      <c r="P22" s="5">
        <v>-8395.0625</v>
      </c>
      <c r="Q22" s="11"/>
      <c r="R22" s="10">
        <f t="shared" si="0"/>
        <v>13</v>
      </c>
      <c r="S22" s="19">
        <v>7071</v>
      </c>
      <c r="T22" s="19" t="s">
        <v>79</v>
      </c>
      <c r="U22" s="5">
        <v>8</v>
      </c>
      <c r="V22" s="58">
        <v>7.1099999999999994</v>
      </c>
      <c r="W22" s="25"/>
      <c r="X22" s="25"/>
      <c r="Y22" s="25"/>
      <c r="Z22" s="25"/>
    </row>
    <row r="23" spans="1:26">
      <c r="A23" s="10">
        <f t="shared" si="1"/>
        <v>14</v>
      </c>
      <c r="B23" s="19">
        <v>1057</v>
      </c>
      <c r="C23" s="19" t="s">
        <v>99</v>
      </c>
      <c r="D23" s="5">
        <v>36407</v>
      </c>
      <c r="E23" s="5">
        <v>72</v>
      </c>
      <c r="F23" s="12">
        <v>0</v>
      </c>
      <c r="G23" s="5">
        <v>0</v>
      </c>
      <c r="H23" s="61">
        <v>0</v>
      </c>
      <c r="I23" s="15"/>
      <c r="J23" s="10">
        <f t="shared" si="2"/>
        <v>14</v>
      </c>
      <c r="K23" s="19">
        <v>8630</v>
      </c>
      <c r="L23" s="19" t="s">
        <v>83</v>
      </c>
      <c r="M23" s="5">
        <v>15757</v>
      </c>
      <c r="N23" s="5">
        <v>15</v>
      </c>
      <c r="O23" s="12">
        <v>27021.271874999999</v>
      </c>
      <c r="P23" s="5">
        <v>-9385.7281250000015</v>
      </c>
      <c r="Q23" s="11"/>
      <c r="R23" s="10">
        <f t="shared" si="0"/>
        <v>14</v>
      </c>
      <c r="S23" s="19">
        <v>8630</v>
      </c>
      <c r="T23" s="19" t="s">
        <v>83</v>
      </c>
      <c r="U23" s="5">
        <v>6</v>
      </c>
      <c r="V23" s="58">
        <v>6.4</v>
      </c>
      <c r="W23" s="25"/>
      <c r="X23" s="25"/>
      <c r="Y23" s="25"/>
      <c r="Z23" s="25"/>
    </row>
    <row r="24" spans="1:26">
      <c r="A24" s="10">
        <f t="shared" si="1"/>
        <v>15</v>
      </c>
      <c r="B24" s="19">
        <v>3107</v>
      </c>
      <c r="C24" s="19" t="s">
        <v>81</v>
      </c>
      <c r="D24" s="5">
        <v>35251</v>
      </c>
      <c r="E24" s="5">
        <v>70</v>
      </c>
      <c r="F24" s="12">
        <v>0</v>
      </c>
      <c r="G24" s="5">
        <v>0</v>
      </c>
      <c r="H24" s="61">
        <v>0</v>
      </c>
      <c r="I24" s="15"/>
      <c r="J24" s="10">
        <f t="shared" si="2"/>
        <v>15</v>
      </c>
      <c r="K24" s="19">
        <v>5940</v>
      </c>
      <c r="L24" s="19" t="s">
        <v>84</v>
      </c>
      <c r="M24" s="5">
        <v>13656</v>
      </c>
      <c r="N24" s="5">
        <v>13</v>
      </c>
      <c r="O24" s="12">
        <v>25153.78125</v>
      </c>
      <c r="P24" s="5">
        <v>-10097.21875</v>
      </c>
      <c r="Q24" s="11"/>
      <c r="R24" s="10">
        <f t="shared" si="0"/>
        <v>15</v>
      </c>
      <c r="S24" s="19">
        <v>5940</v>
      </c>
      <c r="T24" s="19" t="s">
        <v>84</v>
      </c>
      <c r="U24" s="5">
        <v>5</v>
      </c>
      <c r="V24" s="58">
        <v>6.2600000000000007</v>
      </c>
      <c r="W24" s="25"/>
      <c r="X24" s="25"/>
      <c r="Y24" s="25"/>
      <c r="Z24" s="25"/>
    </row>
    <row r="25" spans="1:26">
      <c r="A25">
        <f t="shared" si="1"/>
        <v>16</v>
      </c>
      <c r="B25" s="25">
        <v>7071</v>
      </c>
      <c r="C25" s="25" t="s">
        <v>79</v>
      </c>
      <c r="D25" s="33">
        <v>16681</v>
      </c>
      <c r="E25" s="14">
        <v>33</v>
      </c>
      <c r="F25" s="24">
        <v>0</v>
      </c>
      <c r="G25" s="14">
        <v>0</v>
      </c>
      <c r="H25" s="62">
        <v>0</v>
      </c>
      <c r="I25" s="15"/>
      <c r="J25" s="34">
        <f t="shared" si="2"/>
        <v>16</v>
      </c>
      <c r="K25" s="25">
        <v>2540</v>
      </c>
      <c r="L25" s="25" t="s">
        <v>86</v>
      </c>
      <c r="M25" s="33">
        <v>13241</v>
      </c>
      <c r="N25" s="33">
        <v>13</v>
      </c>
      <c r="O25" s="35">
        <v>16672.11</v>
      </c>
      <c r="P25" s="14">
        <v>-8.8899999999994179</v>
      </c>
      <c r="Q25" s="11"/>
      <c r="R25" s="34">
        <f t="shared" si="0"/>
        <v>16</v>
      </c>
      <c r="S25" s="25">
        <v>8108</v>
      </c>
      <c r="T25" s="25" t="s">
        <v>89</v>
      </c>
      <c r="U25" s="33">
        <v>3</v>
      </c>
      <c r="V25" s="59">
        <v>5.8500000000000005</v>
      </c>
      <c r="W25" s="25"/>
      <c r="X25" s="26"/>
      <c r="Y25" s="26"/>
      <c r="Z25" s="26"/>
    </row>
    <row r="26" spans="1:26">
      <c r="A26">
        <f t="shared" si="1"/>
        <v>17</v>
      </c>
      <c r="B26" s="25">
        <v>7021</v>
      </c>
      <c r="C26" s="25" t="s">
        <v>87</v>
      </c>
      <c r="D26" s="33">
        <v>7541</v>
      </c>
      <c r="E26" s="14">
        <v>15</v>
      </c>
      <c r="F26" s="24">
        <v>0</v>
      </c>
      <c r="G26" s="14">
        <v>0</v>
      </c>
      <c r="H26" s="62">
        <v>0</v>
      </c>
      <c r="I26" s="15"/>
      <c r="J26" s="34">
        <f t="shared" si="2"/>
        <v>17</v>
      </c>
      <c r="K26" s="25">
        <v>2460</v>
      </c>
      <c r="L26" s="25" t="s">
        <v>80</v>
      </c>
      <c r="M26" s="33">
        <v>51530</v>
      </c>
      <c r="N26" s="33">
        <v>10</v>
      </c>
      <c r="O26" s="35">
        <v>14688.31</v>
      </c>
      <c r="P26" s="14">
        <v>7147.3099999999995</v>
      </c>
      <c r="Q26" s="11"/>
      <c r="R26" s="34">
        <f t="shared" si="0"/>
        <v>17</v>
      </c>
      <c r="S26" s="25">
        <v>2460</v>
      </c>
      <c r="T26" s="25" t="s">
        <v>80</v>
      </c>
      <c r="U26" s="33">
        <v>3</v>
      </c>
      <c r="V26" s="59">
        <v>5.8500000000000005</v>
      </c>
      <c r="W26" s="25"/>
      <c r="X26" s="26"/>
      <c r="Y26" s="26"/>
      <c r="Z26" s="26"/>
    </row>
    <row r="27" spans="1:26">
      <c r="A27">
        <f t="shared" si="1"/>
        <v>18</v>
      </c>
      <c r="B27" s="25">
        <v>7151</v>
      </c>
      <c r="C27" s="25" t="s">
        <v>93</v>
      </c>
      <c r="D27" s="33">
        <v>4077</v>
      </c>
      <c r="E27" s="14">
        <v>16</v>
      </c>
      <c r="F27" s="24">
        <v>0</v>
      </c>
      <c r="G27" s="14">
        <v>0</v>
      </c>
      <c r="H27" s="62">
        <v>0</v>
      </c>
      <c r="I27" s="15"/>
      <c r="J27" s="34">
        <f t="shared" si="2"/>
        <v>18</v>
      </c>
      <c r="K27" s="25">
        <v>2387</v>
      </c>
      <c r="L27" s="25" t="s">
        <v>102</v>
      </c>
      <c r="M27" s="33">
        <v>46061</v>
      </c>
      <c r="N27" s="33">
        <v>9</v>
      </c>
      <c r="O27" s="35">
        <v>14619.539999999999</v>
      </c>
      <c r="P27" s="14">
        <v>10542.539999999999</v>
      </c>
      <c r="Q27" s="11"/>
      <c r="R27" s="34">
        <f t="shared" si="0"/>
        <v>18</v>
      </c>
      <c r="S27" s="25">
        <v>2387</v>
      </c>
      <c r="T27" s="25" t="s">
        <v>102</v>
      </c>
      <c r="U27" s="33">
        <v>3</v>
      </c>
      <c r="V27" s="59">
        <v>5.8500000000000005</v>
      </c>
      <c r="W27" s="25"/>
      <c r="X27" s="25"/>
      <c r="Y27" s="25"/>
      <c r="Z27" s="25"/>
    </row>
    <row r="28" spans="1:26">
      <c r="A28">
        <f t="shared" si="1"/>
        <v>19</v>
      </c>
      <c r="B28" s="25">
        <v>9090</v>
      </c>
      <c r="C28" s="25" t="s">
        <v>82</v>
      </c>
      <c r="D28" s="33">
        <v>20485</v>
      </c>
      <c r="E28" s="14">
        <v>40</v>
      </c>
      <c r="F28" s="24">
        <v>0</v>
      </c>
      <c r="G28" s="14">
        <v>0</v>
      </c>
      <c r="H28" s="62">
        <v>0</v>
      </c>
      <c r="I28" s="15"/>
      <c r="J28" s="34">
        <f t="shared" si="2"/>
        <v>19</v>
      </c>
      <c r="K28" s="25">
        <v>1113</v>
      </c>
      <c r="L28" s="25" t="s">
        <v>101</v>
      </c>
      <c r="M28" s="33">
        <v>51740</v>
      </c>
      <c r="N28" s="33">
        <v>10</v>
      </c>
      <c r="O28" s="35">
        <v>7926.5744999999997</v>
      </c>
      <c r="P28" s="14">
        <v>-12558.425500000001</v>
      </c>
      <c r="Q28" s="11"/>
      <c r="R28" s="34">
        <f t="shared" si="0"/>
        <v>19</v>
      </c>
      <c r="S28" s="25">
        <v>1113</v>
      </c>
      <c r="T28" s="25" t="s">
        <v>101</v>
      </c>
      <c r="U28" s="33">
        <v>3</v>
      </c>
      <c r="V28" s="59">
        <v>5.8500000000000005</v>
      </c>
      <c r="W28" s="25"/>
      <c r="X28" s="26"/>
      <c r="Y28" s="26"/>
      <c r="Z28" s="26"/>
    </row>
    <row r="29" spans="1:26">
      <c r="A29">
        <f t="shared" si="1"/>
        <v>20</v>
      </c>
      <c r="B29" s="15">
        <v>1433</v>
      </c>
      <c r="C29" s="15" t="s">
        <v>88</v>
      </c>
      <c r="D29" s="14">
        <v>20176</v>
      </c>
      <c r="E29" s="14">
        <v>40</v>
      </c>
      <c r="F29" s="24">
        <v>0</v>
      </c>
      <c r="G29" s="14">
        <v>0</v>
      </c>
      <c r="H29" s="62">
        <v>0</v>
      </c>
      <c r="I29" s="15"/>
      <c r="J29" s="34">
        <f t="shared" si="2"/>
        <v>20</v>
      </c>
      <c r="K29" s="25">
        <v>5923</v>
      </c>
      <c r="L29" s="25" t="s">
        <v>75</v>
      </c>
      <c r="M29" s="33">
        <v>62990</v>
      </c>
      <c r="N29" s="33">
        <v>17</v>
      </c>
      <c r="O29" s="35">
        <v>7854.6195000000007</v>
      </c>
      <c r="P29" s="14">
        <v>-12321.380499999999</v>
      </c>
      <c r="Q29" s="11"/>
      <c r="R29" s="34">
        <f t="shared" si="0"/>
        <v>20</v>
      </c>
      <c r="S29" s="25">
        <v>4512</v>
      </c>
      <c r="T29" s="25" t="s">
        <v>74</v>
      </c>
      <c r="U29" s="33">
        <v>3</v>
      </c>
      <c r="V29" s="59">
        <v>5.8500000000000005</v>
      </c>
      <c r="W29" s="25"/>
      <c r="X29" s="26"/>
      <c r="Y29" s="26"/>
      <c r="Z29" s="26"/>
    </row>
    <row r="30" spans="1:26">
      <c r="A30">
        <f t="shared" si="1"/>
        <v>21</v>
      </c>
      <c r="B30" s="15">
        <v>7881</v>
      </c>
      <c r="C30" s="15" t="s">
        <v>97</v>
      </c>
      <c r="D30" s="14">
        <v>18989</v>
      </c>
      <c r="E30" s="14">
        <v>75</v>
      </c>
      <c r="F30" s="24">
        <v>0</v>
      </c>
      <c r="G30" s="14">
        <v>0</v>
      </c>
      <c r="H30" s="62">
        <v>0</v>
      </c>
      <c r="I30" s="15"/>
      <c r="J30" s="34">
        <f t="shared" si="2"/>
        <v>21</v>
      </c>
      <c r="K30" s="25">
        <v>1901</v>
      </c>
      <c r="L30" s="25" t="s">
        <v>76</v>
      </c>
      <c r="M30" s="33">
        <v>57404</v>
      </c>
      <c r="N30" s="33">
        <v>28</v>
      </c>
      <c r="O30" s="35">
        <v>7553.8125</v>
      </c>
      <c r="P30" s="14">
        <v>-11435.1875</v>
      </c>
      <c r="Q30" s="11"/>
      <c r="R30" s="34">
        <f t="shared" si="0"/>
        <v>21</v>
      </c>
      <c r="S30" s="25">
        <v>4899</v>
      </c>
      <c r="T30" s="25" t="s">
        <v>71</v>
      </c>
      <c r="U30" s="33">
        <v>3</v>
      </c>
      <c r="V30" s="59">
        <v>5.8500000000000005</v>
      </c>
      <c r="W30" s="25"/>
      <c r="X30" s="25"/>
      <c r="Y30" s="25"/>
      <c r="Z30" s="25"/>
    </row>
    <row r="31" spans="1:26">
      <c r="A31">
        <f t="shared" si="1"/>
        <v>22</v>
      </c>
      <c r="B31" s="15">
        <v>8630</v>
      </c>
      <c r="C31" s="15" t="s">
        <v>83</v>
      </c>
      <c r="D31" s="14">
        <v>15757</v>
      </c>
      <c r="E31" s="14">
        <v>15</v>
      </c>
      <c r="F31" s="24">
        <v>0</v>
      </c>
      <c r="G31" s="14">
        <v>0</v>
      </c>
      <c r="H31" s="62">
        <v>0</v>
      </c>
      <c r="I31" s="15"/>
      <c r="J31" s="34">
        <f t="shared" si="2"/>
        <v>22</v>
      </c>
      <c r="K31" s="25">
        <v>7151</v>
      </c>
      <c r="L31" s="25" t="s">
        <v>93</v>
      </c>
      <c r="M31" s="33">
        <v>4077</v>
      </c>
      <c r="N31" s="33">
        <v>16</v>
      </c>
      <c r="O31" s="35">
        <v>7386.0344999999998</v>
      </c>
      <c r="P31" s="14">
        <v>-8370.9655000000002</v>
      </c>
      <c r="Q31" s="11"/>
      <c r="R31" s="34">
        <f t="shared" si="0"/>
        <v>22</v>
      </c>
      <c r="S31" s="25">
        <v>9487</v>
      </c>
      <c r="T31" s="25" t="s">
        <v>72</v>
      </c>
      <c r="U31" s="33">
        <v>3</v>
      </c>
      <c r="V31" s="59">
        <v>5.8500000000000005</v>
      </c>
      <c r="W31" s="25"/>
      <c r="X31" s="26"/>
      <c r="Y31" s="26"/>
      <c r="Z31" s="26"/>
    </row>
    <row r="32" spans="1:26">
      <c r="A32">
        <f t="shared" si="1"/>
        <v>23</v>
      </c>
      <c r="B32" s="15">
        <v>5940</v>
      </c>
      <c r="C32" s="15" t="s">
        <v>84</v>
      </c>
      <c r="D32" s="14">
        <v>13656</v>
      </c>
      <c r="E32" s="14">
        <v>13</v>
      </c>
      <c r="F32" s="24">
        <v>0</v>
      </c>
      <c r="G32" s="14">
        <v>0</v>
      </c>
      <c r="H32" s="62">
        <v>0</v>
      </c>
      <c r="I32" s="15"/>
      <c r="J32" s="34">
        <f t="shared" si="2"/>
        <v>23</v>
      </c>
      <c r="K32" s="25">
        <v>9090</v>
      </c>
      <c r="L32" s="25" t="s">
        <v>82</v>
      </c>
      <c r="M32" s="33">
        <v>20485</v>
      </c>
      <c r="N32" s="33">
        <v>40</v>
      </c>
      <c r="O32" s="35">
        <v>7275.1769999999988</v>
      </c>
      <c r="P32" s="14">
        <v>-6380.8230000000012</v>
      </c>
      <c r="Q32" s="11"/>
      <c r="R32" s="34">
        <f t="shared" si="0"/>
        <v>23</v>
      </c>
      <c r="S32" s="25">
        <v>5439</v>
      </c>
      <c r="T32" s="25" t="s">
        <v>92</v>
      </c>
      <c r="U32" s="33">
        <v>3</v>
      </c>
      <c r="V32" s="59">
        <v>5.8500000000000005</v>
      </c>
      <c r="W32" s="25"/>
      <c r="X32" s="26"/>
      <c r="Y32" s="26"/>
      <c r="Z32" s="26"/>
    </row>
    <row r="33" spans="1:34">
      <c r="A33">
        <f t="shared" si="1"/>
        <v>24</v>
      </c>
      <c r="B33" s="15">
        <v>2540</v>
      </c>
      <c r="C33" s="15" t="s">
        <v>86</v>
      </c>
      <c r="D33" s="14">
        <v>13241</v>
      </c>
      <c r="E33" s="14">
        <v>13</v>
      </c>
      <c r="F33" s="24">
        <v>0</v>
      </c>
      <c r="G33" s="14">
        <v>0</v>
      </c>
      <c r="H33" s="62">
        <v>0</v>
      </c>
      <c r="I33" s="15"/>
      <c r="J33" s="34">
        <f t="shared" si="2"/>
        <v>24</v>
      </c>
      <c r="K33" s="25">
        <v>1433</v>
      </c>
      <c r="L33" s="25" t="s">
        <v>88</v>
      </c>
      <c r="M33" s="33">
        <v>20176</v>
      </c>
      <c r="N33" s="33">
        <v>40</v>
      </c>
      <c r="O33" s="35">
        <v>6916.8059999999996</v>
      </c>
      <c r="P33" s="14">
        <v>-6324.1940000000004</v>
      </c>
      <c r="Q33" s="11"/>
      <c r="R33" s="34">
        <f t="shared" si="0"/>
        <v>24</v>
      </c>
      <c r="S33" s="25">
        <v>1433</v>
      </c>
      <c r="T33" s="25" t="s">
        <v>88</v>
      </c>
      <c r="U33" s="33">
        <v>3</v>
      </c>
      <c r="V33" s="59">
        <v>5.8500000000000005</v>
      </c>
      <c r="W33" s="25"/>
      <c r="X33" s="26"/>
      <c r="Y33" s="26"/>
      <c r="Z33" s="26"/>
      <c r="AF33" s="15"/>
      <c r="AG33" s="15"/>
      <c r="AH33" s="15"/>
    </row>
    <row r="34" spans="1:34">
      <c r="A34">
        <f t="shared" si="1"/>
        <v>25</v>
      </c>
      <c r="B34" s="15">
        <v>5962</v>
      </c>
      <c r="C34" s="15" t="s">
        <v>96</v>
      </c>
      <c r="D34" s="14">
        <v>11772</v>
      </c>
      <c r="E34" s="14">
        <v>47</v>
      </c>
      <c r="F34" s="24">
        <v>0</v>
      </c>
      <c r="G34" s="14">
        <v>0</v>
      </c>
      <c r="H34" s="62">
        <v>0</v>
      </c>
      <c r="I34" s="15"/>
      <c r="J34" s="34">
        <f t="shared" si="2"/>
        <v>25</v>
      </c>
      <c r="K34" s="25">
        <v>5962</v>
      </c>
      <c r="L34" s="25" t="s">
        <v>96</v>
      </c>
      <c r="M34" s="33">
        <v>11772</v>
      </c>
      <c r="N34" s="33">
        <v>47</v>
      </c>
      <c r="O34" s="35">
        <v>6703.1054999999997</v>
      </c>
      <c r="P34" s="14">
        <v>-5068.8945000000003</v>
      </c>
      <c r="Q34" s="11"/>
      <c r="R34" s="34">
        <f t="shared" si="0"/>
        <v>25</v>
      </c>
      <c r="S34" s="25">
        <v>5573</v>
      </c>
      <c r="T34" s="25" t="s">
        <v>157</v>
      </c>
      <c r="U34" s="33">
        <v>3</v>
      </c>
      <c r="V34" s="59">
        <v>5.8500000000000005</v>
      </c>
      <c r="W34" s="25"/>
      <c r="X34" s="26"/>
      <c r="Y34" s="26"/>
      <c r="Z34" s="26"/>
      <c r="AF34" s="15"/>
      <c r="AG34" s="15"/>
      <c r="AH34" s="15"/>
    </row>
    <row r="35" spans="1:34">
      <c r="A35">
        <f t="shared" si="1"/>
        <v>26</v>
      </c>
      <c r="B35" s="15">
        <v>8108</v>
      </c>
      <c r="C35" s="15" t="s">
        <v>89</v>
      </c>
      <c r="D35" s="14">
        <v>9824</v>
      </c>
      <c r="E35" s="14">
        <v>19</v>
      </c>
      <c r="F35" s="24">
        <v>0</v>
      </c>
      <c r="G35" s="14">
        <v>0</v>
      </c>
      <c r="H35" s="62">
        <v>0</v>
      </c>
      <c r="I35" s="15"/>
      <c r="J35">
        <f t="shared" si="2"/>
        <v>26</v>
      </c>
      <c r="K35" s="15">
        <v>8108</v>
      </c>
      <c r="L35" s="15" t="s">
        <v>89</v>
      </c>
      <c r="M35" s="14">
        <v>9824</v>
      </c>
      <c r="N35" s="14">
        <v>19</v>
      </c>
      <c r="O35" s="24">
        <v>3341.4029999999998</v>
      </c>
      <c r="P35" s="14">
        <v>-6482.5969999999998</v>
      </c>
      <c r="Q35" s="11"/>
      <c r="R35" s="34">
        <f t="shared" si="0"/>
        <v>26</v>
      </c>
      <c r="S35" s="25">
        <v>8921</v>
      </c>
      <c r="T35" s="25" t="s">
        <v>77</v>
      </c>
      <c r="U35" s="33">
        <v>3</v>
      </c>
      <c r="V35" s="59">
        <v>5.8500000000000005</v>
      </c>
      <c r="W35" s="25"/>
      <c r="X35" s="26"/>
      <c r="Y35" s="26"/>
      <c r="Z35" s="26"/>
    </row>
    <row r="36" spans="1:34">
      <c r="A36">
        <f t="shared" si="1"/>
        <v>27</v>
      </c>
      <c r="B36" s="15">
        <v>7530</v>
      </c>
      <c r="C36" s="15" t="s">
        <v>85</v>
      </c>
      <c r="D36" s="14">
        <v>8404</v>
      </c>
      <c r="E36" s="14">
        <v>16</v>
      </c>
      <c r="F36" s="24">
        <v>0</v>
      </c>
      <c r="G36" s="14">
        <v>0</v>
      </c>
      <c r="H36" s="62">
        <v>0</v>
      </c>
      <c r="I36" s="15"/>
      <c r="J36">
        <f t="shared" si="2"/>
        <v>27</v>
      </c>
      <c r="K36" s="15">
        <v>7530</v>
      </c>
      <c r="L36" s="15" t="s">
        <v>85</v>
      </c>
      <c r="M36" s="14">
        <v>8404</v>
      </c>
      <c r="N36" s="14">
        <v>16</v>
      </c>
      <c r="O36" s="24">
        <v>3313.0012500000003</v>
      </c>
      <c r="P36" s="14">
        <v>-5090.9987499999997</v>
      </c>
      <c r="Q36" s="11"/>
      <c r="R36" s="34">
        <f t="shared" si="0"/>
        <v>27</v>
      </c>
      <c r="S36" s="25">
        <v>1057</v>
      </c>
      <c r="T36" s="25" t="s">
        <v>99</v>
      </c>
      <c r="U36" s="33">
        <v>2</v>
      </c>
      <c r="V36" s="59">
        <v>3.82</v>
      </c>
      <c r="W36" s="25"/>
      <c r="X36" s="25"/>
      <c r="Y36" s="25"/>
      <c r="Z36" s="25"/>
      <c r="AF36" s="15"/>
      <c r="AG36" s="15"/>
      <c r="AH36" s="15"/>
    </row>
    <row r="37" spans="1:34">
      <c r="A37">
        <f t="shared" si="1"/>
        <v>28</v>
      </c>
      <c r="B37" s="15">
        <v>9406</v>
      </c>
      <c r="C37" s="15" t="s">
        <v>98</v>
      </c>
      <c r="D37" s="14">
        <v>4045</v>
      </c>
      <c r="E37" s="14">
        <v>16</v>
      </c>
      <c r="F37" s="24">
        <v>0</v>
      </c>
      <c r="G37" s="14">
        <v>0</v>
      </c>
      <c r="H37" s="62">
        <v>0</v>
      </c>
      <c r="I37" s="15"/>
      <c r="J37">
        <f t="shared" si="2"/>
        <v>28</v>
      </c>
      <c r="K37" s="15">
        <v>9406</v>
      </c>
      <c r="L37" s="15" t="s">
        <v>98</v>
      </c>
      <c r="M37" s="14">
        <v>4045</v>
      </c>
      <c r="N37" s="14">
        <v>16</v>
      </c>
      <c r="O37" s="24">
        <v>2174.9519999999998</v>
      </c>
      <c r="P37" s="14">
        <v>-1870.0480000000002</v>
      </c>
      <c r="Q37" s="11"/>
      <c r="R37" s="34">
        <f t="shared" si="0"/>
        <v>28</v>
      </c>
      <c r="S37" s="25">
        <v>3107</v>
      </c>
      <c r="T37" s="25" t="s">
        <v>81</v>
      </c>
      <c r="U37" s="33">
        <v>1</v>
      </c>
      <c r="V37" s="59">
        <v>3.6999999999999997</v>
      </c>
      <c r="W37" s="25"/>
      <c r="X37" s="25"/>
      <c r="Y37" s="25"/>
      <c r="Z37" s="25"/>
      <c r="AF37" s="15"/>
      <c r="AG37" s="15"/>
      <c r="AH37" s="15"/>
    </row>
    <row r="38" spans="1:34">
      <c r="A38">
        <f t="shared" si="1"/>
        <v>29</v>
      </c>
      <c r="B38" s="15">
        <v>5573</v>
      </c>
      <c r="C38" s="25" t="s">
        <v>157</v>
      </c>
      <c r="D38" s="14">
        <v>2304</v>
      </c>
      <c r="E38" s="14">
        <v>4</v>
      </c>
      <c r="F38" s="24">
        <v>0</v>
      </c>
      <c r="G38" s="14">
        <v>0</v>
      </c>
      <c r="H38" s="62">
        <v>0</v>
      </c>
      <c r="I38" s="15"/>
      <c r="J38">
        <f t="shared" si="2"/>
        <v>29</v>
      </c>
      <c r="K38" s="15">
        <v>5573</v>
      </c>
      <c r="L38" s="25" t="s">
        <v>157</v>
      </c>
      <c r="M38" s="14">
        <v>2304</v>
      </c>
      <c r="N38" s="14">
        <v>4</v>
      </c>
      <c r="O38" s="24">
        <v>1614.0735</v>
      </c>
      <c r="P38" s="14">
        <v>-689.92650000000003</v>
      </c>
      <c r="Q38" s="11"/>
      <c r="R38" s="34">
        <f t="shared" si="0"/>
        <v>29</v>
      </c>
      <c r="S38" s="25">
        <v>5822</v>
      </c>
      <c r="T38" s="25" t="s">
        <v>78</v>
      </c>
      <c r="U38" s="33">
        <v>0</v>
      </c>
      <c r="V38" s="59">
        <v>0</v>
      </c>
      <c r="W38" s="25"/>
      <c r="X38" s="26"/>
      <c r="Y38" s="26"/>
      <c r="Z38" s="26"/>
      <c r="AF38" s="15"/>
      <c r="AG38" s="15"/>
      <c r="AH38" s="15"/>
    </row>
    <row r="39" spans="1:34">
      <c r="A39">
        <f t="shared" si="1"/>
        <v>30</v>
      </c>
      <c r="B39" s="15">
        <v>7321</v>
      </c>
      <c r="C39" s="15" t="s">
        <v>94</v>
      </c>
      <c r="D39" s="14">
        <v>840</v>
      </c>
      <c r="E39" s="14">
        <v>3</v>
      </c>
      <c r="F39" s="24">
        <v>0</v>
      </c>
      <c r="G39" s="14">
        <v>0</v>
      </c>
      <c r="H39" s="62">
        <v>0</v>
      </c>
      <c r="I39" s="15"/>
      <c r="J39">
        <f t="shared" si="2"/>
        <v>30</v>
      </c>
      <c r="K39" s="15">
        <v>7321</v>
      </c>
      <c r="L39" s="15" t="s">
        <v>94</v>
      </c>
      <c r="M39" s="14">
        <v>840</v>
      </c>
      <c r="N39" s="14">
        <v>3</v>
      </c>
      <c r="O39" s="24">
        <v>1330.7449999999999</v>
      </c>
      <c r="P39" s="14">
        <v>490.74499999999989</v>
      </c>
      <c r="Q39" s="11"/>
      <c r="R39" s="34">
        <f t="shared" si="0"/>
        <v>30</v>
      </c>
      <c r="S39" s="25">
        <v>7321</v>
      </c>
      <c r="T39" s="25" t="s">
        <v>94</v>
      </c>
      <c r="U39" s="33">
        <v>0</v>
      </c>
      <c r="V39" s="59">
        <v>0</v>
      </c>
      <c r="W39" s="25"/>
      <c r="X39" s="25"/>
      <c r="Y39" s="25"/>
      <c r="Z39" s="25"/>
    </row>
    <row r="40" spans="1:34">
      <c r="A40">
        <f t="shared" si="1"/>
        <v>31</v>
      </c>
      <c r="B40" s="15">
        <v>9600</v>
      </c>
      <c r="C40" s="15" t="s">
        <v>95</v>
      </c>
      <c r="D40" s="14">
        <v>1890</v>
      </c>
      <c r="E40" s="14">
        <v>1</v>
      </c>
      <c r="F40" s="24">
        <v>0</v>
      </c>
      <c r="G40" s="14">
        <v>0</v>
      </c>
      <c r="H40" s="62">
        <v>0</v>
      </c>
      <c r="I40" s="15"/>
      <c r="J40">
        <f t="shared" si="2"/>
        <v>31</v>
      </c>
      <c r="K40" s="15">
        <v>9600</v>
      </c>
      <c r="L40" s="15" t="s">
        <v>95</v>
      </c>
      <c r="M40" s="14">
        <v>1890</v>
      </c>
      <c r="N40" s="14">
        <v>1</v>
      </c>
      <c r="O40" s="24">
        <v>788.272875</v>
      </c>
      <c r="P40" s="14">
        <v>-1101.7271249999999</v>
      </c>
      <c r="Q40" s="11"/>
      <c r="R40" s="34">
        <f t="shared" si="0"/>
        <v>31</v>
      </c>
      <c r="S40" s="25">
        <v>9600</v>
      </c>
      <c r="T40" s="25" t="s">
        <v>95</v>
      </c>
      <c r="U40" s="33">
        <v>0</v>
      </c>
      <c r="V40" s="59">
        <v>0</v>
      </c>
      <c r="W40" s="25"/>
      <c r="X40" s="26"/>
      <c r="Y40" s="26"/>
      <c r="Z40" s="26"/>
      <c r="AF40" s="15"/>
      <c r="AG40" s="15"/>
      <c r="AH40" s="15"/>
    </row>
    <row r="41" spans="1:34">
      <c r="A41">
        <f t="shared" si="1"/>
        <v>32</v>
      </c>
      <c r="B41" s="15">
        <v>2978</v>
      </c>
      <c r="C41" s="15" t="s">
        <v>90</v>
      </c>
      <c r="D41" s="14">
        <v>1575</v>
      </c>
      <c r="E41" s="14">
        <v>3</v>
      </c>
      <c r="F41" s="24">
        <v>0</v>
      </c>
      <c r="G41" s="14">
        <v>0</v>
      </c>
      <c r="H41" s="62">
        <v>0</v>
      </c>
      <c r="I41" s="15"/>
      <c r="J41">
        <f t="shared" si="2"/>
        <v>32</v>
      </c>
      <c r="K41" s="15">
        <v>2978</v>
      </c>
      <c r="L41" s="15" t="s">
        <v>90</v>
      </c>
      <c r="M41" s="14">
        <v>1575</v>
      </c>
      <c r="N41" s="14">
        <v>3</v>
      </c>
      <c r="O41" s="24">
        <v>762.89850000000001</v>
      </c>
      <c r="P41" s="14">
        <v>-812.10149999999999</v>
      </c>
      <c r="Q41" s="11"/>
      <c r="R41" s="34">
        <f t="shared" si="0"/>
        <v>32</v>
      </c>
      <c r="S41" s="25">
        <v>7021</v>
      </c>
      <c r="T41" s="25" t="s">
        <v>87</v>
      </c>
      <c r="U41" s="33">
        <v>0</v>
      </c>
      <c r="V41" s="59">
        <v>0</v>
      </c>
      <c r="W41" s="25"/>
      <c r="X41" s="25"/>
      <c r="Y41" s="25"/>
      <c r="Z41" s="25"/>
      <c r="AF41" s="15"/>
      <c r="AG41" s="15"/>
      <c r="AH41" s="15"/>
    </row>
    <row r="42" spans="1:34">
      <c r="A42">
        <f t="shared" si="1"/>
        <v>33</v>
      </c>
      <c r="B42" s="15">
        <v>7063</v>
      </c>
      <c r="C42" s="15" t="s">
        <v>100</v>
      </c>
      <c r="D42" s="14">
        <v>1050</v>
      </c>
      <c r="E42" s="14">
        <v>2</v>
      </c>
      <c r="F42" s="24">
        <v>0</v>
      </c>
      <c r="G42" s="14">
        <v>0</v>
      </c>
      <c r="H42" s="62">
        <v>0</v>
      </c>
      <c r="I42" s="15"/>
      <c r="J42">
        <f>J41+1</f>
        <v>33</v>
      </c>
      <c r="K42" s="15">
        <v>7063</v>
      </c>
      <c r="L42" s="15" t="s">
        <v>100</v>
      </c>
      <c r="M42" s="14">
        <v>1050</v>
      </c>
      <c r="N42" s="14">
        <v>2</v>
      </c>
      <c r="O42" s="24">
        <v>757.56037500000002</v>
      </c>
      <c r="P42" s="14">
        <v>-292.43962499999998</v>
      </c>
      <c r="Q42" s="11"/>
      <c r="R42">
        <f t="shared" si="0"/>
        <v>33</v>
      </c>
      <c r="S42" s="15">
        <v>7063</v>
      </c>
      <c r="T42" s="15" t="s">
        <v>100</v>
      </c>
      <c r="U42" s="14">
        <v>0</v>
      </c>
      <c r="V42" s="60">
        <v>0</v>
      </c>
      <c r="W42" s="15"/>
      <c r="X42" s="25"/>
      <c r="Y42" s="25"/>
      <c r="Z42" s="25"/>
      <c r="AF42" s="15"/>
      <c r="AG42" s="15"/>
      <c r="AH42" s="15"/>
    </row>
    <row r="43" spans="1:34">
      <c r="D43" s="11"/>
    </row>
    <row r="44" spans="1:34"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spans="1:34"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1:34"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</row>
    <row r="47" spans="1:34"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</row>
    <row r="48" spans="1:34">
      <c r="Q48" s="15"/>
      <c r="W48" s="15"/>
      <c r="X48" s="15"/>
      <c r="Y48" s="15"/>
      <c r="Z48" s="15"/>
      <c r="AA48" s="15"/>
      <c r="AB48" s="15"/>
    </row>
  </sheetData>
  <sortState ref="K8:P40">
    <sortCondition descending="1" ref="O8:O40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A4"/>
  <sheetViews>
    <sheetView workbookViewId="0"/>
  </sheetViews>
  <sheetFormatPr defaultRowHeight="13.5"/>
  <sheetData>
    <row r="2" spans="1:1">
      <c r="A2" t="s">
        <v>144</v>
      </c>
    </row>
    <row r="3" spans="1:1">
      <c r="A3" t="s">
        <v>145</v>
      </c>
    </row>
    <row r="4" spans="1:1">
      <c r="A4" t="s">
        <v>26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X42"/>
  <sheetViews>
    <sheetView workbookViewId="0"/>
  </sheetViews>
  <sheetFormatPr defaultRowHeight="13.5"/>
  <cols>
    <col min="1" max="1" width="9" style="15"/>
    <col min="2" max="15" width="9" style="15" customWidth="1"/>
    <col min="16" max="16" width="9.125" style="15" bestFit="1" customWidth="1"/>
    <col min="17" max="17" width="3.125" style="15" customWidth="1"/>
    <col min="18" max="18" width="9" style="15"/>
    <col min="19" max="19" width="9.25" style="15" bestFit="1" customWidth="1"/>
    <col min="20" max="16384" width="9" style="15"/>
  </cols>
  <sheetData>
    <row r="2" spans="1:1">
      <c r="A2" s="15" t="s">
        <v>142</v>
      </c>
    </row>
    <row r="3" spans="1:1">
      <c r="A3" s="15" t="s">
        <v>35</v>
      </c>
    </row>
    <row r="22" spans="1:24">
      <c r="A22" s="15" t="s">
        <v>36</v>
      </c>
      <c r="B22" s="15" t="s">
        <v>11</v>
      </c>
    </row>
    <row r="23" spans="1:24">
      <c r="A23" s="48" t="s">
        <v>137</v>
      </c>
      <c r="B23" s="48" t="s">
        <v>34</v>
      </c>
      <c r="C23" s="48" t="s">
        <v>33</v>
      </c>
      <c r="D23" s="48" t="s">
        <v>32</v>
      </c>
      <c r="E23" s="48" t="s">
        <v>31</v>
      </c>
      <c r="F23" s="48" t="s">
        <v>30</v>
      </c>
      <c r="G23" s="48" t="s">
        <v>29</v>
      </c>
      <c r="H23" s="48" t="s">
        <v>28</v>
      </c>
      <c r="I23" s="48" t="s">
        <v>37</v>
      </c>
      <c r="J23" s="48" t="s">
        <v>38</v>
      </c>
      <c r="K23" s="48" t="s">
        <v>39</v>
      </c>
      <c r="L23" s="48" t="s">
        <v>40</v>
      </c>
      <c r="M23" s="48" t="s">
        <v>41</v>
      </c>
      <c r="N23" s="48" t="s">
        <v>136</v>
      </c>
      <c r="O23" s="48" t="s">
        <v>138</v>
      </c>
      <c r="Q23" s="18"/>
      <c r="R23" s="18" t="s">
        <v>49</v>
      </c>
      <c r="S23" s="18" t="s">
        <v>0</v>
      </c>
      <c r="T23" s="18" t="s">
        <v>131</v>
      </c>
      <c r="U23" s="18" t="s">
        <v>140</v>
      </c>
      <c r="V23" s="18" t="s">
        <v>132</v>
      </c>
      <c r="W23" s="18" t="s">
        <v>141</v>
      </c>
      <c r="X23" s="18" t="s">
        <v>139</v>
      </c>
    </row>
    <row r="24" spans="1:24">
      <c r="A24" s="17" t="s">
        <v>135</v>
      </c>
      <c r="B24" s="47">
        <v>2598851.2000000002</v>
      </c>
      <c r="C24" s="47">
        <v>2443700</v>
      </c>
      <c r="D24" s="47">
        <v>2385892</v>
      </c>
      <c r="E24" s="47">
        <v>2681632.8000000003</v>
      </c>
      <c r="F24" s="47">
        <v>2420370.4</v>
      </c>
      <c r="G24" s="47">
        <v>2282411.2000000002</v>
      </c>
      <c r="H24" s="47">
        <v>3081891.2</v>
      </c>
      <c r="I24" s="47">
        <v>3401092</v>
      </c>
      <c r="J24" s="47">
        <v>2386036.8000000003</v>
      </c>
      <c r="K24" s="47">
        <v>2596098.4000000004</v>
      </c>
      <c r="L24" s="47">
        <v>2682090.4000000004</v>
      </c>
      <c r="M24" s="47">
        <v>2763414.4</v>
      </c>
      <c r="N24" s="22">
        <f>SUM(B24:M24)</f>
        <v>31723480.799999997</v>
      </c>
      <c r="O24" s="22">
        <f>AVERAGE(B24:M24)</f>
        <v>2643623.4</v>
      </c>
      <c r="P24" s="16"/>
      <c r="Q24" s="32">
        <v>1</v>
      </c>
      <c r="R24" s="32" t="s">
        <v>34</v>
      </c>
      <c r="S24" s="4">
        <f>B24</f>
        <v>2598851.2000000002</v>
      </c>
      <c r="T24" s="4">
        <f>B25</f>
        <v>1588</v>
      </c>
      <c r="U24" s="4">
        <f>B26</f>
        <v>412</v>
      </c>
      <c r="V24" s="4">
        <f>B27</f>
        <v>509</v>
      </c>
      <c r="W24" s="4">
        <f>B28</f>
        <v>6307.8912621359232</v>
      </c>
      <c r="X24" s="4">
        <f>B29</f>
        <v>5105.7980353634584</v>
      </c>
    </row>
    <row r="25" spans="1:24">
      <c r="A25" s="17" t="s">
        <v>131</v>
      </c>
      <c r="B25" s="47">
        <v>1588</v>
      </c>
      <c r="C25" s="47">
        <v>1628.8000000000002</v>
      </c>
      <c r="D25" s="47">
        <v>1670.4</v>
      </c>
      <c r="E25" s="47">
        <v>1708</v>
      </c>
      <c r="F25" s="47">
        <v>1586.4</v>
      </c>
      <c r="G25" s="47">
        <v>1602.4</v>
      </c>
      <c r="H25" s="47">
        <v>1876.8000000000002</v>
      </c>
      <c r="I25" s="47">
        <v>1548.8000000000002</v>
      </c>
      <c r="J25" s="47">
        <v>1611.2</v>
      </c>
      <c r="K25" s="47">
        <v>1671.2</v>
      </c>
      <c r="L25" s="47">
        <v>1683.2</v>
      </c>
      <c r="M25" s="47">
        <v>1547.2</v>
      </c>
      <c r="N25" s="22">
        <f>SUM(B25:M25)</f>
        <v>19722.400000000001</v>
      </c>
      <c r="O25" s="22">
        <f>AVERAGE(B25:M25)</f>
        <v>1643.5333333333335</v>
      </c>
      <c r="Q25" s="32">
        <v>2</v>
      </c>
      <c r="R25" s="32" t="s">
        <v>33</v>
      </c>
      <c r="S25" s="4">
        <f>C24</f>
        <v>2443700</v>
      </c>
      <c r="T25" s="4">
        <f>C25</f>
        <v>1628.8000000000002</v>
      </c>
      <c r="U25" s="4">
        <f>C26</f>
        <v>397</v>
      </c>
      <c r="V25" s="4">
        <f>C27</f>
        <v>486</v>
      </c>
      <c r="W25" s="4">
        <f>C28</f>
        <v>6155.4156171284631</v>
      </c>
      <c r="X25" s="4">
        <f>C29</f>
        <v>5028.1893004115227</v>
      </c>
    </row>
    <row r="26" spans="1:24">
      <c r="A26" s="17" t="s">
        <v>140</v>
      </c>
      <c r="B26" s="15">
        <v>412</v>
      </c>
      <c r="C26" s="15">
        <v>397</v>
      </c>
      <c r="D26" s="15">
        <v>384</v>
      </c>
      <c r="E26" s="15">
        <v>435</v>
      </c>
      <c r="F26" s="15">
        <v>419</v>
      </c>
      <c r="G26" s="15">
        <v>354</v>
      </c>
      <c r="H26" s="15">
        <v>482</v>
      </c>
      <c r="I26" s="15">
        <v>468</v>
      </c>
      <c r="J26" s="15">
        <v>379</v>
      </c>
      <c r="K26" s="15">
        <v>437</v>
      </c>
      <c r="L26" s="15">
        <v>421</v>
      </c>
      <c r="M26" s="15">
        <v>403</v>
      </c>
      <c r="N26" s="22">
        <f>SUM(B26:M26)</f>
        <v>4991</v>
      </c>
      <c r="O26" s="22">
        <f>AVERAGE(B26:M26)</f>
        <v>415.91666666666669</v>
      </c>
      <c r="Q26" s="32">
        <v>3</v>
      </c>
      <c r="R26" s="32" t="s">
        <v>32</v>
      </c>
      <c r="S26" s="4">
        <f>D24</f>
        <v>2385892</v>
      </c>
      <c r="T26" s="4">
        <f>D25</f>
        <v>1670.4</v>
      </c>
      <c r="U26" s="4">
        <f>D26</f>
        <v>384</v>
      </c>
      <c r="V26" s="4">
        <f>D27</f>
        <v>471</v>
      </c>
      <c r="W26" s="4">
        <f>D28</f>
        <v>6213.260416666667</v>
      </c>
      <c r="X26" s="4">
        <f>D29</f>
        <v>5065.588110403397</v>
      </c>
    </row>
    <row r="27" spans="1:24">
      <c r="A27" s="17" t="s">
        <v>132</v>
      </c>
      <c r="B27" s="47">
        <v>509</v>
      </c>
      <c r="C27" s="47">
        <v>486</v>
      </c>
      <c r="D27" s="47">
        <v>471</v>
      </c>
      <c r="E27" s="47">
        <v>513</v>
      </c>
      <c r="F27" s="47">
        <v>498</v>
      </c>
      <c r="G27" s="47">
        <v>446</v>
      </c>
      <c r="H27" s="47">
        <v>598</v>
      </c>
      <c r="I27" s="47">
        <v>601</v>
      </c>
      <c r="J27" s="47">
        <v>482</v>
      </c>
      <c r="K27" s="47">
        <v>534</v>
      </c>
      <c r="L27" s="47">
        <v>517</v>
      </c>
      <c r="M27" s="47">
        <v>493</v>
      </c>
      <c r="N27" s="22">
        <f>SUM(B27:M27)</f>
        <v>6148</v>
      </c>
      <c r="O27" s="22">
        <f>AVERAGE(B27:M27)</f>
        <v>512.33333333333337</v>
      </c>
      <c r="Q27" s="32">
        <v>4</v>
      </c>
      <c r="R27" s="32" t="s">
        <v>31</v>
      </c>
      <c r="S27" s="4">
        <f>E24</f>
        <v>2681632.8000000003</v>
      </c>
      <c r="T27" s="4">
        <f>E25</f>
        <v>1708</v>
      </c>
      <c r="U27" s="4">
        <f>E26</f>
        <v>435</v>
      </c>
      <c r="V27" s="4">
        <f>E27</f>
        <v>513</v>
      </c>
      <c r="W27" s="4">
        <f>E28</f>
        <v>6164.6731034482764</v>
      </c>
      <c r="X27" s="4">
        <f>E29</f>
        <v>5227.3543859649126</v>
      </c>
    </row>
    <row r="28" spans="1:24">
      <c r="A28" s="17" t="s">
        <v>141</v>
      </c>
      <c r="B28" s="15">
        <v>6307.8912621359232</v>
      </c>
      <c r="C28" s="15">
        <v>6155.4156171284631</v>
      </c>
      <c r="D28" s="15">
        <v>6213.260416666667</v>
      </c>
      <c r="E28" s="15">
        <v>6164.6731034482764</v>
      </c>
      <c r="F28" s="15">
        <v>5776.5403341288784</v>
      </c>
      <c r="G28" s="15">
        <v>6447.4892655367239</v>
      </c>
      <c r="H28" s="15">
        <v>6393.965145228216</v>
      </c>
      <c r="I28" s="15">
        <v>7267.2905982905986</v>
      </c>
      <c r="J28" s="15">
        <v>6295.6116094986819</v>
      </c>
      <c r="K28" s="15">
        <v>5940.7286041189936</v>
      </c>
      <c r="L28" s="15">
        <v>6370.7610451306418</v>
      </c>
      <c r="M28" s="15">
        <v>5864.5518610421832</v>
      </c>
      <c r="N28" s="22">
        <f>N24/N26</f>
        <v>6356.1372069725503</v>
      </c>
      <c r="O28" s="22">
        <f>O24/O26</f>
        <v>6356.1372069725503</v>
      </c>
      <c r="Q28" s="32">
        <v>5</v>
      </c>
      <c r="R28" s="32" t="s">
        <v>30</v>
      </c>
      <c r="S28" s="4">
        <f>F24</f>
        <v>2420370.4</v>
      </c>
      <c r="T28" s="4">
        <f>F25</f>
        <v>1586.4</v>
      </c>
      <c r="U28" s="4">
        <f>F26</f>
        <v>419</v>
      </c>
      <c r="V28" s="4">
        <f>F27</f>
        <v>498</v>
      </c>
      <c r="W28" s="4">
        <f>F28</f>
        <v>5776.5403341288784</v>
      </c>
      <c r="X28" s="4">
        <f>F29</f>
        <v>4860.1815261044176</v>
      </c>
    </row>
    <row r="29" spans="1:24">
      <c r="A29" s="17" t="s">
        <v>139</v>
      </c>
      <c r="B29" s="47">
        <v>5105.7980353634584</v>
      </c>
      <c r="C29" s="47">
        <v>5028.1893004115227</v>
      </c>
      <c r="D29" s="47">
        <v>5065.588110403397</v>
      </c>
      <c r="E29" s="47">
        <v>5227.3543859649126</v>
      </c>
      <c r="F29" s="47">
        <v>4860.1815261044176</v>
      </c>
      <c r="G29" s="47">
        <v>5117.5139013452917</v>
      </c>
      <c r="H29" s="47">
        <v>5153.664214046823</v>
      </c>
      <c r="I29" s="47">
        <v>5659.0549084858567</v>
      </c>
      <c r="J29" s="47">
        <v>4950.2838174273866</v>
      </c>
      <c r="K29" s="47">
        <v>4861.6074906367048</v>
      </c>
      <c r="L29" s="47">
        <v>5187.7957446808514</v>
      </c>
      <c r="M29" s="47">
        <v>5605.3030425963489</v>
      </c>
      <c r="N29" s="22">
        <f>N24/N27</f>
        <v>5159.9675992192579</v>
      </c>
      <c r="O29" s="22">
        <f>O24/O27</f>
        <v>5159.9675992192579</v>
      </c>
      <c r="Q29" s="32">
        <v>6</v>
      </c>
      <c r="R29" s="32" t="s">
        <v>29</v>
      </c>
      <c r="S29" s="4">
        <f>G24</f>
        <v>2282411.2000000002</v>
      </c>
      <c r="T29" s="4">
        <f>G25</f>
        <v>1602.4</v>
      </c>
      <c r="U29" s="4">
        <f>G26</f>
        <v>354</v>
      </c>
      <c r="V29" s="4">
        <f>G27</f>
        <v>446</v>
      </c>
      <c r="W29" s="4">
        <f>G28</f>
        <v>6447.4892655367239</v>
      </c>
      <c r="X29" s="4">
        <f>G29</f>
        <v>5117.5139013452917</v>
      </c>
    </row>
    <row r="30" spans="1:24">
      <c r="A30" s="49" t="s">
        <v>120</v>
      </c>
      <c r="B30" s="21">
        <v>2598851.2000000002</v>
      </c>
      <c r="C30" s="21">
        <v>2443700</v>
      </c>
      <c r="D30" s="21">
        <v>2385892</v>
      </c>
      <c r="E30" s="21">
        <v>2681632.8000000003</v>
      </c>
      <c r="F30" s="21">
        <v>2420370.4</v>
      </c>
      <c r="G30" s="21">
        <v>2282411.2000000002</v>
      </c>
      <c r="H30" s="21">
        <v>3081891.2</v>
      </c>
      <c r="I30" s="21">
        <v>3401092</v>
      </c>
      <c r="J30" s="21"/>
      <c r="K30" s="21"/>
      <c r="L30" s="21"/>
      <c r="M30" s="21"/>
      <c r="N30" s="22">
        <f>SUM(B30:M30)</f>
        <v>21295840.800000001</v>
      </c>
      <c r="O30" s="22">
        <f>AVERAGE(B30:M30)</f>
        <v>2661980.1</v>
      </c>
      <c r="Q30" s="32">
        <v>7</v>
      </c>
      <c r="R30" s="32" t="s">
        <v>28</v>
      </c>
      <c r="S30" s="4">
        <f>H24</f>
        <v>3081891.2</v>
      </c>
      <c r="T30" s="4">
        <f>H25</f>
        <v>1876.8000000000002</v>
      </c>
      <c r="U30" s="4">
        <f>H26</f>
        <v>482</v>
      </c>
      <c r="V30" s="4">
        <f>H27</f>
        <v>598</v>
      </c>
      <c r="W30" s="4">
        <f>H28</f>
        <v>6393.965145228216</v>
      </c>
      <c r="X30" s="4">
        <f>H29</f>
        <v>5153.664214046823</v>
      </c>
    </row>
    <row r="31" spans="1:24">
      <c r="A31" s="49" t="s">
        <v>121</v>
      </c>
      <c r="B31" s="21"/>
      <c r="C31" s="21"/>
      <c r="D31" s="21"/>
      <c r="E31" s="21"/>
      <c r="F31" s="21"/>
      <c r="G31" s="21"/>
      <c r="H31" s="21"/>
      <c r="I31" s="21">
        <v>3401092</v>
      </c>
      <c r="J31" s="21">
        <v>2386036.8000000003</v>
      </c>
      <c r="K31" s="21">
        <v>2596098.4000000004</v>
      </c>
      <c r="L31" s="21">
        <v>2682090.4000000004</v>
      </c>
      <c r="M31" s="21">
        <v>2763414.4</v>
      </c>
      <c r="N31" s="22">
        <f>SUM(B31:M31)</f>
        <v>13828732.000000002</v>
      </c>
      <c r="O31" s="22">
        <f>AVERAGE(B31:M31)</f>
        <v>2765746.4000000004</v>
      </c>
      <c r="Q31" s="32">
        <v>8</v>
      </c>
      <c r="R31" s="32" t="s">
        <v>37</v>
      </c>
      <c r="S31" s="4">
        <f>I24</f>
        <v>3401092</v>
      </c>
      <c r="T31" s="4">
        <f>I25</f>
        <v>1548.8000000000002</v>
      </c>
      <c r="U31" s="4">
        <f>I26</f>
        <v>468</v>
      </c>
      <c r="V31" s="4">
        <f>I27</f>
        <v>601</v>
      </c>
      <c r="W31" s="4">
        <f>I28</f>
        <v>7267.2905982905986</v>
      </c>
      <c r="X31" s="4">
        <f>I29</f>
        <v>5659.0549084858567</v>
      </c>
    </row>
    <row r="32" spans="1:24">
      <c r="Q32" s="32">
        <v>9</v>
      </c>
      <c r="R32" s="32" t="s">
        <v>38</v>
      </c>
      <c r="S32" s="4">
        <f>J24</f>
        <v>2386036.8000000003</v>
      </c>
      <c r="T32" s="4">
        <f>J25</f>
        <v>1611.2</v>
      </c>
      <c r="U32" s="4">
        <f>J26</f>
        <v>379</v>
      </c>
      <c r="V32" s="4">
        <f>J27</f>
        <v>482</v>
      </c>
      <c r="W32" s="4">
        <f>J28</f>
        <v>6295.6116094986819</v>
      </c>
      <c r="X32" s="4">
        <f>J29</f>
        <v>4950.2838174273866</v>
      </c>
    </row>
    <row r="33" spans="1:24">
      <c r="Q33" s="32">
        <v>10</v>
      </c>
      <c r="R33" s="32" t="s">
        <v>39</v>
      </c>
      <c r="S33" s="4">
        <f>K24</f>
        <v>2596098.4000000004</v>
      </c>
      <c r="T33" s="4">
        <f>K25</f>
        <v>1671.2</v>
      </c>
      <c r="U33" s="4">
        <f>K26</f>
        <v>437</v>
      </c>
      <c r="V33" s="4">
        <f>K27</f>
        <v>534</v>
      </c>
      <c r="W33" s="4">
        <f>K28</f>
        <v>5940.7286041189936</v>
      </c>
      <c r="X33" s="4">
        <f>K29</f>
        <v>4861.6074906367048</v>
      </c>
    </row>
    <row r="34" spans="1:24">
      <c r="E34" s="16"/>
      <c r="Q34" s="32">
        <v>11</v>
      </c>
      <c r="R34" s="32" t="s">
        <v>40</v>
      </c>
      <c r="S34" s="4">
        <f>L24</f>
        <v>2682090.4000000004</v>
      </c>
      <c r="T34" s="4">
        <f>L25</f>
        <v>1683.2</v>
      </c>
      <c r="U34" s="4">
        <f>L26</f>
        <v>421</v>
      </c>
      <c r="V34" s="4">
        <f>L27</f>
        <v>517</v>
      </c>
      <c r="W34" s="4">
        <f>L28</f>
        <v>6370.7610451306418</v>
      </c>
      <c r="X34" s="4">
        <f>L29</f>
        <v>5187.7957446808514</v>
      </c>
    </row>
    <row r="35" spans="1:24">
      <c r="D35" s="16"/>
      <c r="Q35" s="32">
        <v>12</v>
      </c>
      <c r="R35" s="32" t="s">
        <v>41</v>
      </c>
      <c r="S35" s="4">
        <f>M24</f>
        <v>2763414.4</v>
      </c>
      <c r="T35" s="4">
        <f>M25</f>
        <v>1547.2</v>
      </c>
      <c r="U35" s="4">
        <f>M26</f>
        <v>403</v>
      </c>
      <c r="V35" s="4">
        <f>M27</f>
        <v>493</v>
      </c>
      <c r="W35" s="4">
        <f>M28</f>
        <v>5864.5518610421832</v>
      </c>
      <c r="X35" s="4">
        <f>M29</f>
        <v>5605.3030425963489</v>
      </c>
    </row>
    <row r="36" spans="1:24">
      <c r="D36" s="16"/>
    </row>
    <row r="37" spans="1:24">
      <c r="D37" s="16"/>
    </row>
    <row r="39" spans="1:24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T39" s="16"/>
      <c r="U39" s="16"/>
    </row>
    <row r="40" spans="1:24">
      <c r="A40" s="16"/>
      <c r="B40" s="16"/>
      <c r="C40" s="16"/>
      <c r="D40" s="16"/>
      <c r="E40" s="16"/>
    </row>
    <row r="41" spans="1:24"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T41" s="16"/>
      <c r="U41" s="16"/>
    </row>
    <row r="42" spans="1:2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T42" s="16"/>
      <c r="U42" s="16"/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X43"/>
  <sheetViews>
    <sheetView workbookViewId="0"/>
  </sheetViews>
  <sheetFormatPr defaultRowHeight="13.5"/>
  <cols>
    <col min="1" max="1" width="9" style="15"/>
    <col min="2" max="15" width="9" style="15" customWidth="1"/>
    <col min="16" max="16" width="9.125" style="15" bestFit="1" customWidth="1"/>
    <col min="17" max="17" width="3.125" style="15" customWidth="1"/>
    <col min="18" max="18" width="9" style="15"/>
    <col min="19" max="19" width="9.25" style="15" bestFit="1" customWidth="1"/>
    <col min="20" max="16384" width="9" style="15"/>
  </cols>
  <sheetData>
    <row r="2" spans="1:1">
      <c r="A2" s="15" t="s">
        <v>155</v>
      </c>
    </row>
    <row r="3" spans="1:1">
      <c r="A3" s="15" t="s">
        <v>35</v>
      </c>
    </row>
    <row r="22" spans="1:24">
      <c r="A22" s="15" t="s">
        <v>27</v>
      </c>
      <c r="B22" s="15" t="s">
        <v>11</v>
      </c>
    </row>
    <row r="23" spans="1:24">
      <c r="A23" s="48" t="s">
        <v>137</v>
      </c>
      <c r="B23" s="48" t="s">
        <v>34</v>
      </c>
      <c r="C23" s="48" t="s">
        <v>33</v>
      </c>
      <c r="D23" s="48" t="s">
        <v>32</v>
      </c>
      <c r="E23" s="48" t="s">
        <v>31</v>
      </c>
      <c r="F23" s="48" t="s">
        <v>30</v>
      </c>
      <c r="G23" s="48" t="s">
        <v>29</v>
      </c>
      <c r="H23" s="48" t="s">
        <v>28</v>
      </c>
      <c r="I23" s="48" t="s">
        <v>37</v>
      </c>
      <c r="J23" s="48" t="s">
        <v>38</v>
      </c>
      <c r="K23" s="48" t="s">
        <v>39</v>
      </c>
      <c r="L23" s="48" t="s">
        <v>40</v>
      </c>
      <c r="M23" s="48" t="s">
        <v>41</v>
      </c>
      <c r="N23" s="48" t="s">
        <v>136</v>
      </c>
      <c r="O23" s="48" t="s">
        <v>138</v>
      </c>
      <c r="Q23" s="18"/>
      <c r="R23" s="18" t="s">
        <v>49</v>
      </c>
      <c r="S23" s="18" t="s">
        <v>0</v>
      </c>
      <c r="T23" s="18" t="s">
        <v>131</v>
      </c>
      <c r="U23" s="18" t="s">
        <v>140</v>
      </c>
      <c r="V23" s="18" t="s">
        <v>132</v>
      </c>
      <c r="W23" s="18" t="s">
        <v>141</v>
      </c>
      <c r="X23" s="18" t="s">
        <v>139</v>
      </c>
    </row>
    <row r="24" spans="1:24">
      <c r="A24" s="17" t="s">
        <v>135</v>
      </c>
      <c r="B24" s="47">
        <v>2001895</v>
      </c>
      <c r="C24" s="47">
        <v>1761549</v>
      </c>
      <c r="D24" s="47">
        <v>1957136</v>
      </c>
      <c r="E24" s="47">
        <v>2174857</v>
      </c>
      <c r="F24" s="47">
        <v>2063655</v>
      </c>
      <c r="G24" s="47">
        <v>1957556</v>
      </c>
      <c r="H24" s="47">
        <v>2183056</v>
      </c>
      <c r="I24" s="47">
        <v>2278846</v>
      </c>
      <c r="J24" s="47">
        <v>1864248</v>
      </c>
      <c r="K24" s="47">
        <v>2048995</v>
      </c>
      <c r="L24" s="47">
        <v>2185209</v>
      </c>
      <c r="M24" s="47">
        <v>2319859</v>
      </c>
      <c r="N24" s="22">
        <f>SUM(B24:M24)</f>
        <v>24796861</v>
      </c>
      <c r="O24" s="22">
        <f>AVERAGE(B24:M24)</f>
        <v>2066405.0833333333</v>
      </c>
      <c r="P24" s="16"/>
      <c r="Q24" s="32">
        <v>1</v>
      </c>
      <c r="R24" s="32" t="s">
        <v>34</v>
      </c>
      <c r="S24" s="4">
        <f>B24</f>
        <v>2001895</v>
      </c>
      <c r="T24" s="4">
        <f>B25</f>
        <v>1182</v>
      </c>
      <c r="U24" s="4">
        <f>B26</f>
        <v>302</v>
      </c>
      <c r="V24" s="4">
        <f>B27</f>
        <v>317</v>
      </c>
      <c r="W24" s="4">
        <f>B28</f>
        <v>6628.7913907284765</v>
      </c>
      <c r="X24" s="4">
        <f>B29</f>
        <v>6315.1261829652994</v>
      </c>
    </row>
    <row r="25" spans="1:24">
      <c r="A25" s="17" t="s">
        <v>131</v>
      </c>
      <c r="B25" s="47">
        <v>1182</v>
      </c>
      <c r="C25" s="47">
        <v>1194</v>
      </c>
      <c r="D25" s="47">
        <v>1267</v>
      </c>
      <c r="E25" s="47">
        <v>1311</v>
      </c>
      <c r="F25" s="47">
        <v>1184</v>
      </c>
      <c r="G25" s="47">
        <v>1242</v>
      </c>
      <c r="H25" s="47">
        <v>1259</v>
      </c>
      <c r="I25" s="47">
        <v>1201</v>
      </c>
      <c r="J25" s="47">
        <v>1227</v>
      </c>
      <c r="K25" s="47">
        <v>1252</v>
      </c>
      <c r="L25" s="47">
        <v>1248</v>
      </c>
      <c r="M25" s="47">
        <v>1203</v>
      </c>
      <c r="N25" s="22">
        <f>SUM(B25:M25)</f>
        <v>14770</v>
      </c>
      <c r="O25" s="22">
        <f>AVERAGE(B25:M25)</f>
        <v>1230.8333333333333</v>
      </c>
      <c r="Q25" s="32">
        <v>2</v>
      </c>
      <c r="R25" s="32" t="s">
        <v>33</v>
      </c>
      <c r="S25" s="4">
        <f>C24</f>
        <v>1761549</v>
      </c>
      <c r="T25" s="4">
        <f>C25</f>
        <v>1194</v>
      </c>
      <c r="U25" s="4">
        <f>C26</f>
        <v>296</v>
      </c>
      <c r="V25" s="4">
        <f>C27</f>
        <v>311</v>
      </c>
      <c r="W25" s="4">
        <f>C28</f>
        <v>5951.1790540540542</v>
      </c>
      <c r="X25" s="4">
        <f>C29</f>
        <v>5664.144694533762</v>
      </c>
    </row>
    <row r="26" spans="1:24">
      <c r="A26" s="17" t="s">
        <v>140</v>
      </c>
      <c r="B26" s="15">
        <v>302</v>
      </c>
      <c r="C26" s="15">
        <v>296</v>
      </c>
      <c r="D26" s="15">
        <v>302</v>
      </c>
      <c r="E26" s="15">
        <v>327</v>
      </c>
      <c r="F26" s="15">
        <v>318</v>
      </c>
      <c r="G26" s="15">
        <v>269</v>
      </c>
      <c r="H26" s="15">
        <v>343</v>
      </c>
      <c r="I26" s="15">
        <v>348</v>
      </c>
      <c r="J26" s="15">
        <v>295</v>
      </c>
      <c r="K26" s="15">
        <v>328</v>
      </c>
      <c r="L26" s="15">
        <v>312</v>
      </c>
      <c r="M26" s="15">
        <v>315</v>
      </c>
      <c r="N26" s="22">
        <f>SUM(B26:M26)</f>
        <v>3755</v>
      </c>
      <c r="O26" s="22">
        <f>AVERAGE(B26:M26)</f>
        <v>312.91666666666669</v>
      </c>
      <c r="Q26" s="32">
        <v>3</v>
      </c>
      <c r="R26" s="32" t="s">
        <v>32</v>
      </c>
      <c r="S26" s="4">
        <f>D24</f>
        <v>1957136</v>
      </c>
      <c r="T26" s="4">
        <f>D25</f>
        <v>1267</v>
      </c>
      <c r="U26" s="4">
        <f>D26</f>
        <v>302</v>
      </c>
      <c r="V26" s="4">
        <f>D27</f>
        <v>318</v>
      </c>
      <c r="W26" s="4">
        <f>D28</f>
        <v>6480.5827814569539</v>
      </c>
      <c r="X26" s="4">
        <f>D29</f>
        <v>6154.5157232704405</v>
      </c>
    </row>
    <row r="27" spans="1:24">
      <c r="A27" s="17" t="s">
        <v>132</v>
      </c>
      <c r="B27" s="47">
        <v>317</v>
      </c>
      <c r="C27" s="47">
        <v>311</v>
      </c>
      <c r="D27" s="47">
        <v>318</v>
      </c>
      <c r="E27" s="47">
        <v>344</v>
      </c>
      <c r="F27" s="47">
        <v>333</v>
      </c>
      <c r="G27" s="47">
        <v>289</v>
      </c>
      <c r="H27" s="47">
        <v>361</v>
      </c>
      <c r="I27" s="47">
        <v>365</v>
      </c>
      <c r="J27" s="47">
        <v>312</v>
      </c>
      <c r="K27" s="47">
        <v>345</v>
      </c>
      <c r="L27" s="47">
        <v>331</v>
      </c>
      <c r="M27" s="47">
        <v>330</v>
      </c>
      <c r="N27" s="22">
        <f>SUM(B27:M27)</f>
        <v>3956</v>
      </c>
      <c r="O27" s="22">
        <f>AVERAGE(B27:M27)</f>
        <v>329.66666666666669</v>
      </c>
      <c r="Q27" s="32">
        <v>4</v>
      </c>
      <c r="R27" s="32" t="s">
        <v>31</v>
      </c>
      <c r="S27" s="4">
        <f>E24</f>
        <v>2174857</v>
      </c>
      <c r="T27" s="4">
        <f>E25</f>
        <v>1311</v>
      </c>
      <c r="U27" s="4">
        <f>E26</f>
        <v>327</v>
      </c>
      <c r="V27" s="4">
        <f>E27</f>
        <v>344</v>
      </c>
      <c r="W27" s="4">
        <f>E28</f>
        <v>6650.9388379204893</v>
      </c>
      <c r="X27" s="4">
        <f>E29</f>
        <v>6322.2587209302328</v>
      </c>
    </row>
    <row r="28" spans="1:24">
      <c r="A28" s="17" t="s">
        <v>141</v>
      </c>
      <c r="B28" s="15">
        <v>6628.7913907284765</v>
      </c>
      <c r="C28" s="15">
        <v>5951.1790540540542</v>
      </c>
      <c r="D28" s="15">
        <v>6480.5827814569539</v>
      </c>
      <c r="E28" s="15">
        <v>6650.9388379204893</v>
      </c>
      <c r="F28" s="15">
        <v>6489.4811320754716</v>
      </c>
      <c r="G28" s="15">
        <v>7277.1598513011149</v>
      </c>
      <c r="H28" s="15">
        <v>6364.5947521865892</v>
      </c>
      <c r="I28" s="15">
        <v>6548.4080459770112</v>
      </c>
      <c r="J28" s="15">
        <v>6319.484745762712</v>
      </c>
      <c r="K28" s="15">
        <v>6246.9359756097565</v>
      </c>
      <c r="L28" s="15">
        <v>7003.875</v>
      </c>
      <c r="M28" s="15">
        <v>5459.8698412698413</v>
      </c>
      <c r="N28" s="22">
        <f>N24/N26</f>
        <v>6603.6913448735022</v>
      </c>
      <c r="O28" s="22">
        <f>O24/O26</f>
        <v>6603.6913448735013</v>
      </c>
      <c r="Q28" s="32">
        <v>5</v>
      </c>
      <c r="R28" s="32" t="s">
        <v>30</v>
      </c>
      <c r="S28" s="4">
        <f>F24</f>
        <v>2063655</v>
      </c>
      <c r="T28" s="4">
        <f>F25</f>
        <v>1184</v>
      </c>
      <c r="U28" s="4">
        <f>F26</f>
        <v>318</v>
      </c>
      <c r="V28" s="4">
        <f>F27</f>
        <v>333</v>
      </c>
      <c r="W28" s="4">
        <f>F28</f>
        <v>6489.4811320754716</v>
      </c>
      <c r="X28" s="4">
        <f>F29</f>
        <v>6197.1621621621625</v>
      </c>
    </row>
    <row r="29" spans="1:24">
      <c r="A29" s="17" t="s">
        <v>139</v>
      </c>
      <c r="B29" s="47">
        <v>6315.1261829652994</v>
      </c>
      <c r="C29" s="47">
        <v>5664.144694533762</v>
      </c>
      <c r="D29" s="47">
        <v>6154.5157232704405</v>
      </c>
      <c r="E29" s="47">
        <v>6322.2587209302328</v>
      </c>
      <c r="F29" s="47">
        <v>6197.1621621621625</v>
      </c>
      <c r="G29" s="47">
        <v>6773.5501730103806</v>
      </c>
      <c r="H29" s="47">
        <v>6047.2465373961222</v>
      </c>
      <c r="I29" s="47">
        <v>6243.4136986301373</v>
      </c>
      <c r="J29" s="47">
        <v>5975.1538461538457</v>
      </c>
      <c r="K29" s="47">
        <v>5939.115942028986</v>
      </c>
      <c r="L29" s="47">
        <v>6601.8398791540785</v>
      </c>
      <c r="M29" s="47">
        <v>6726.8454545454542</v>
      </c>
      <c r="N29" s="22">
        <f>N24/N27</f>
        <v>6268.1650657229529</v>
      </c>
      <c r="O29" s="22">
        <f>O24/O27</f>
        <v>6268.165065722952</v>
      </c>
      <c r="Q29" s="32">
        <v>6</v>
      </c>
      <c r="R29" s="32" t="s">
        <v>29</v>
      </c>
      <c r="S29" s="4">
        <f>G24</f>
        <v>1957556</v>
      </c>
      <c r="T29" s="4">
        <f>G25</f>
        <v>1242</v>
      </c>
      <c r="U29" s="4">
        <f>G26</f>
        <v>269</v>
      </c>
      <c r="V29" s="4">
        <f>G27</f>
        <v>289</v>
      </c>
      <c r="W29" s="4">
        <f>G28</f>
        <v>7277.1598513011149</v>
      </c>
      <c r="X29" s="4">
        <f>G29</f>
        <v>6773.5501730103806</v>
      </c>
    </row>
    <row r="30" spans="1:24">
      <c r="A30" s="49" t="s">
        <v>120</v>
      </c>
      <c r="B30" s="21">
        <v>2001895</v>
      </c>
      <c r="C30" s="21">
        <v>1761549</v>
      </c>
      <c r="D30" s="21">
        <v>1957136</v>
      </c>
      <c r="E30" s="21">
        <v>2174857</v>
      </c>
      <c r="F30" s="21">
        <v>2063655</v>
      </c>
      <c r="G30" s="21">
        <v>1957556</v>
      </c>
      <c r="H30" s="21">
        <v>2183056</v>
      </c>
      <c r="I30" s="21">
        <v>2278846</v>
      </c>
      <c r="J30" s="21"/>
      <c r="K30" s="21"/>
      <c r="L30" s="21"/>
      <c r="M30" s="21"/>
      <c r="N30" s="22">
        <f>SUM(B30:M30)</f>
        <v>16378550</v>
      </c>
      <c r="O30" s="22">
        <f>AVERAGE(B30:M30)</f>
        <v>2047318.75</v>
      </c>
      <c r="Q30" s="32">
        <v>7</v>
      </c>
      <c r="R30" s="32" t="s">
        <v>28</v>
      </c>
      <c r="S30" s="4">
        <f>H24</f>
        <v>2183056</v>
      </c>
      <c r="T30" s="4">
        <f>H25</f>
        <v>1259</v>
      </c>
      <c r="U30" s="4">
        <f>H26</f>
        <v>343</v>
      </c>
      <c r="V30" s="4">
        <f>H27</f>
        <v>361</v>
      </c>
      <c r="W30" s="4">
        <f>H28</f>
        <v>6364.5947521865892</v>
      </c>
      <c r="X30" s="4">
        <f>H29</f>
        <v>6047.2465373961222</v>
      </c>
    </row>
    <row r="31" spans="1:24">
      <c r="A31" s="49" t="s">
        <v>121</v>
      </c>
      <c r="B31" s="21"/>
      <c r="C31" s="21"/>
      <c r="D31" s="21"/>
      <c r="E31" s="21"/>
      <c r="F31" s="21"/>
      <c r="G31" s="21"/>
      <c r="H31" s="21"/>
      <c r="I31" s="21">
        <v>2278846</v>
      </c>
      <c r="J31" s="21">
        <v>1864248</v>
      </c>
      <c r="K31" s="21">
        <v>2048995</v>
      </c>
      <c r="L31" s="21">
        <v>2185209</v>
      </c>
      <c r="M31" s="21">
        <v>2319859</v>
      </c>
      <c r="N31" s="22">
        <f>SUM(B31:M31)</f>
        <v>10697157</v>
      </c>
      <c r="O31" s="22">
        <f>AVERAGE(B31:M31)</f>
        <v>2139431.4</v>
      </c>
      <c r="Q31" s="32">
        <v>8</v>
      </c>
      <c r="R31" s="32" t="s">
        <v>37</v>
      </c>
      <c r="S31" s="4">
        <f>I24</f>
        <v>2278846</v>
      </c>
      <c r="T31" s="4">
        <f>I25</f>
        <v>1201</v>
      </c>
      <c r="U31" s="4">
        <f>I26</f>
        <v>348</v>
      </c>
      <c r="V31" s="4">
        <f>I27</f>
        <v>365</v>
      </c>
      <c r="W31" s="4">
        <f>I28</f>
        <v>6548.4080459770112</v>
      </c>
      <c r="X31" s="4">
        <f>I29</f>
        <v>6243.4136986301373</v>
      </c>
    </row>
    <row r="32" spans="1:24">
      <c r="Q32" s="32">
        <v>9</v>
      </c>
      <c r="R32" s="32" t="s">
        <v>38</v>
      </c>
      <c r="S32" s="4">
        <f>J24</f>
        <v>1864248</v>
      </c>
      <c r="T32" s="4">
        <f>J25</f>
        <v>1227</v>
      </c>
      <c r="U32" s="4">
        <f>J26</f>
        <v>295</v>
      </c>
      <c r="V32" s="4">
        <f>J27</f>
        <v>312</v>
      </c>
      <c r="W32" s="4">
        <f>J28</f>
        <v>6319.484745762712</v>
      </c>
      <c r="X32" s="4">
        <f>J29</f>
        <v>5975.1538461538457</v>
      </c>
    </row>
    <row r="33" spans="1:24">
      <c r="Q33" s="32">
        <v>10</v>
      </c>
      <c r="R33" s="32" t="s">
        <v>39</v>
      </c>
      <c r="S33" s="4">
        <f>K24</f>
        <v>2048995</v>
      </c>
      <c r="T33" s="4">
        <f>K25</f>
        <v>1252</v>
      </c>
      <c r="U33" s="4">
        <f>K26</f>
        <v>328</v>
      </c>
      <c r="V33" s="4">
        <f>K27</f>
        <v>345</v>
      </c>
      <c r="W33" s="4">
        <f>K28</f>
        <v>6246.9359756097565</v>
      </c>
      <c r="X33" s="4">
        <f>K29</f>
        <v>5939.115942028986</v>
      </c>
    </row>
    <row r="34" spans="1:24">
      <c r="Q34" s="32">
        <v>11</v>
      </c>
      <c r="R34" s="32" t="s">
        <v>40</v>
      </c>
      <c r="S34" s="4">
        <f>L24</f>
        <v>2185209</v>
      </c>
      <c r="T34" s="4">
        <f>L25</f>
        <v>1248</v>
      </c>
      <c r="U34" s="4">
        <f>L26</f>
        <v>312</v>
      </c>
      <c r="V34" s="4">
        <f>L27</f>
        <v>331</v>
      </c>
      <c r="W34" s="4">
        <f>L28</f>
        <v>7003.875</v>
      </c>
      <c r="X34" s="4">
        <f>L29</f>
        <v>6601.8398791540785</v>
      </c>
    </row>
    <row r="35" spans="1:24">
      <c r="D35" s="16"/>
      <c r="Q35" s="32">
        <v>12</v>
      </c>
      <c r="R35" s="32" t="s">
        <v>41</v>
      </c>
      <c r="S35" s="4">
        <f>M24</f>
        <v>2319859</v>
      </c>
      <c r="T35" s="4">
        <f>M25</f>
        <v>1203</v>
      </c>
      <c r="U35" s="4">
        <f>M26</f>
        <v>315</v>
      </c>
      <c r="V35" s="4">
        <f>M27</f>
        <v>330</v>
      </c>
      <c r="W35" s="4">
        <f>M28</f>
        <v>5459.8698412698413</v>
      </c>
      <c r="X35" s="4">
        <f>M29</f>
        <v>6726.8454545454542</v>
      </c>
    </row>
    <row r="36" spans="1:24">
      <c r="D36" s="16"/>
    </row>
    <row r="40" spans="1:24">
      <c r="A40" s="16"/>
      <c r="N40" s="16"/>
      <c r="O40" s="16"/>
      <c r="P40" s="16"/>
      <c r="Q40" s="16"/>
      <c r="T40" s="16"/>
      <c r="U40" s="16"/>
    </row>
    <row r="41" spans="1:24">
      <c r="A41" s="16"/>
    </row>
    <row r="42" spans="1:24">
      <c r="N42" s="16"/>
      <c r="O42" s="16"/>
      <c r="P42" s="16"/>
      <c r="Q42" s="16"/>
      <c r="T42" s="16"/>
      <c r="U42" s="16"/>
    </row>
    <row r="43" spans="1:24">
      <c r="A43" s="16"/>
      <c r="N43" s="16"/>
      <c r="O43" s="16"/>
      <c r="P43" s="16"/>
      <c r="Q43" s="16"/>
      <c r="T43" s="16"/>
      <c r="U43" s="16"/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O26"/>
  <sheetViews>
    <sheetView workbookViewId="0"/>
  </sheetViews>
  <sheetFormatPr defaultRowHeight="13.5"/>
  <cols>
    <col min="1" max="4" width="9.25" bestFit="1" customWidth="1"/>
    <col min="9" max="9" width="11.625" customWidth="1"/>
    <col min="10" max="10" width="9.25" bestFit="1" customWidth="1"/>
  </cols>
  <sheetData>
    <row r="2" spans="1:15">
      <c r="A2" t="s">
        <v>150</v>
      </c>
    </row>
    <row r="4" spans="1:15">
      <c r="A4" t="s">
        <v>143</v>
      </c>
    </row>
    <row r="5" spans="1:15">
      <c r="A5" t="s">
        <v>146</v>
      </c>
    </row>
    <row r="6" spans="1:15">
      <c r="A6" t="s">
        <v>148</v>
      </c>
    </row>
    <row r="8" spans="1:15">
      <c r="A8" s="15" t="s">
        <v>27</v>
      </c>
    </row>
    <row r="9" spans="1:15">
      <c r="A9" s="36" t="s">
        <v>147</v>
      </c>
      <c r="B9" s="37"/>
      <c r="C9" s="37"/>
      <c r="D9" s="37"/>
      <c r="E9" s="38"/>
      <c r="G9" s="39" t="s">
        <v>122</v>
      </c>
      <c r="H9" s="40"/>
      <c r="I9" s="40"/>
      <c r="J9" s="40"/>
      <c r="K9" s="40"/>
      <c r="L9" s="40"/>
      <c r="M9" s="40"/>
      <c r="N9" s="41"/>
    </row>
    <row r="10" spans="1:15">
      <c r="A10" s="50">
        <v>2386036.8000000003</v>
      </c>
      <c r="B10" s="50">
        <v>2596098.4000000004</v>
      </c>
      <c r="C10" s="50">
        <v>2682090.4000000004</v>
      </c>
      <c r="D10" s="50">
        <v>2763414.4</v>
      </c>
      <c r="E10" s="50"/>
      <c r="G10" s="45" t="s">
        <v>42</v>
      </c>
      <c r="H10" s="42">
        <f>COUNT(A10:E11)</f>
        <v>4</v>
      </c>
      <c r="I10" s="13" t="s">
        <v>133</v>
      </c>
      <c r="J10" s="50">
        <f>AVERAGE(A10:E11)</f>
        <v>2606910.0000000005</v>
      </c>
      <c r="K10" s="13" t="s">
        <v>25</v>
      </c>
      <c r="L10" s="20">
        <f>STDEV(A10:E11)</f>
        <v>162324.34705070834</v>
      </c>
      <c r="M10" s="46" t="s">
        <v>123</v>
      </c>
      <c r="N10" s="42">
        <v>0.1</v>
      </c>
      <c r="O10" s="43" t="s">
        <v>124</v>
      </c>
    </row>
    <row r="11" spans="1:15">
      <c r="A11" s="5"/>
      <c r="B11" s="5"/>
      <c r="C11" s="5"/>
      <c r="D11" s="5"/>
      <c r="E11" s="5"/>
      <c r="G11" s="13" t="s">
        <v>125</v>
      </c>
      <c r="H11" s="10">
        <f>H10-1</f>
        <v>3</v>
      </c>
      <c r="I11" s="2" t="s">
        <v>134</v>
      </c>
      <c r="J11" s="5">
        <v>2661980.1</v>
      </c>
      <c r="K11" s="13" t="s">
        <v>126</v>
      </c>
      <c r="L11" s="44">
        <f>J12/(L10/SQRT(H11))</f>
        <v>-0.58761493830682843</v>
      </c>
      <c r="M11" s="13" t="s">
        <v>127</v>
      </c>
      <c r="N11" s="44">
        <f>TINV(N10,H11)</f>
        <v>2.353363434533132</v>
      </c>
    </row>
    <row r="12" spans="1:15">
      <c r="G12" s="13"/>
      <c r="H12" s="10"/>
      <c r="I12" s="13" t="s">
        <v>128</v>
      </c>
      <c r="J12" s="5">
        <f>J10-J11</f>
        <v>-55070.099999999627</v>
      </c>
      <c r="K12" s="13" t="s">
        <v>129</v>
      </c>
      <c r="L12" s="10">
        <f>TDIST(ABS(L11),H11,1)</f>
        <v>0.29904557088765282</v>
      </c>
      <c r="M12" s="13" t="s">
        <v>130</v>
      </c>
      <c r="N12" s="10">
        <f>-TINV(N10,H11)</f>
        <v>-2.353363434533132</v>
      </c>
    </row>
    <row r="13" spans="1:15">
      <c r="L13" t="s">
        <v>149</v>
      </c>
    </row>
    <row r="17" spans="1:15">
      <c r="A17" t="s">
        <v>153</v>
      </c>
    </row>
    <row r="18" spans="1:15">
      <c r="A18" t="s">
        <v>154</v>
      </c>
    </row>
    <row r="19" spans="1:15">
      <c r="A19" t="s">
        <v>156</v>
      </c>
    </row>
    <row r="21" spans="1:15">
      <c r="A21" s="15" t="s">
        <v>27</v>
      </c>
    </row>
    <row r="22" spans="1:15">
      <c r="A22" s="36" t="s">
        <v>147</v>
      </c>
      <c r="B22" s="37"/>
      <c r="C22" s="37"/>
      <c r="D22" s="37"/>
      <c r="E22" s="38"/>
      <c r="G22" s="39" t="s">
        <v>122</v>
      </c>
      <c r="H22" s="40"/>
      <c r="I22" s="40"/>
      <c r="J22" s="40"/>
      <c r="K22" s="40"/>
      <c r="L22" s="40"/>
      <c r="M22" s="40"/>
      <c r="N22" s="41"/>
    </row>
    <row r="23" spans="1:15">
      <c r="A23" s="50">
        <v>1864248</v>
      </c>
      <c r="B23" s="50">
        <v>2048995</v>
      </c>
      <c r="C23" s="50">
        <v>2185209</v>
      </c>
      <c r="D23" s="50">
        <v>2319859</v>
      </c>
      <c r="E23" s="50"/>
      <c r="G23" s="45" t="s">
        <v>42</v>
      </c>
      <c r="H23" s="42">
        <f>COUNT(A23:E24)</f>
        <v>4</v>
      </c>
      <c r="I23" s="13" t="s">
        <v>133</v>
      </c>
      <c r="J23" s="50">
        <f>AVERAGE(A23:E24)</f>
        <v>2104577.75</v>
      </c>
      <c r="K23" s="13" t="s">
        <v>25</v>
      </c>
      <c r="L23" s="20">
        <f>STDEV(A23:E24)</f>
        <v>194675.15327741066</v>
      </c>
      <c r="M23" s="46" t="s">
        <v>123</v>
      </c>
      <c r="N23" s="42">
        <v>0.1</v>
      </c>
      <c r="O23" s="43" t="s">
        <v>124</v>
      </c>
    </row>
    <row r="24" spans="1:15">
      <c r="A24" s="5"/>
      <c r="B24" s="5"/>
      <c r="C24" s="5"/>
      <c r="D24" s="5"/>
      <c r="E24" s="5"/>
      <c r="G24" s="13" t="s">
        <v>125</v>
      </c>
      <c r="H24" s="10">
        <f>H23-1</f>
        <v>3</v>
      </c>
      <c r="I24" s="2" t="s">
        <v>134</v>
      </c>
      <c r="J24" s="5">
        <v>2047318.75</v>
      </c>
      <c r="K24" s="13" t="s">
        <v>126</v>
      </c>
      <c r="L24" s="44">
        <f>J25/(L23/SQRT(H24))</f>
        <v>0.50944096111362491</v>
      </c>
      <c r="M24" s="13" t="s">
        <v>127</v>
      </c>
      <c r="N24" s="44">
        <f>TINV(N23,H24)</f>
        <v>2.353363434533132</v>
      </c>
    </row>
    <row r="25" spans="1:15">
      <c r="G25" s="13"/>
      <c r="H25" s="10"/>
      <c r="I25" s="13" t="s">
        <v>128</v>
      </c>
      <c r="J25" s="5">
        <f>J23-J24</f>
        <v>57259</v>
      </c>
      <c r="K25" s="13" t="s">
        <v>129</v>
      </c>
      <c r="L25" s="10">
        <f>TDIST(ABS(L24),H24,1)</f>
        <v>0.32277587148149411</v>
      </c>
      <c r="M25" s="13" t="s">
        <v>130</v>
      </c>
      <c r="N25" s="10">
        <f>-TINV(N23,H24)</f>
        <v>-2.353363434533132</v>
      </c>
    </row>
    <row r="26" spans="1:15">
      <c r="L26" t="s">
        <v>149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J16"/>
  <sheetViews>
    <sheetView workbookViewId="0"/>
  </sheetViews>
  <sheetFormatPr defaultRowHeight="13.5"/>
  <cols>
    <col min="1" max="1" width="3.125" customWidth="1"/>
  </cols>
  <sheetData>
    <row r="2" spans="1:10">
      <c r="A2" t="s">
        <v>51</v>
      </c>
    </row>
    <row r="3" spans="1:10">
      <c r="A3" s="8" t="s">
        <v>23</v>
      </c>
    </row>
    <row r="5" spans="1:10">
      <c r="B5" t="s">
        <v>22</v>
      </c>
    </row>
    <row r="6" spans="1:10">
      <c r="A6" s="7"/>
      <c r="B6" s="2" t="s">
        <v>8</v>
      </c>
      <c r="C6" s="2" t="s">
        <v>54</v>
      </c>
      <c r="D6" s="2" t="s">
        <v>9</v>
      </c>
      <c r="E6" s="2" t="s">
        <v>0</v>
      </c>
      <c r="F6" s="2" t="s">
        <v>1</v>
      </c>
      <c r="G6" s="2" t="s">
        <v>2</v>
      </c>
      <c r="H6" s="2" t="s">
        <v>3</v>
      </c>
      <c r="I6" s="2" t="s">
        <v>4</v>
      </c>
      <c r="J6" s="2" t="s">
        <v>5</v>
      </c>
    </row>
    <row r="7" spans="1:10">
      <c r="A7" s="6" t="s">
        <v>14</v>
      </c>
      <c r="B7" s="3" t="s">
        <v>6</v>
      </c>
      <c r="C7" s="3" t="s">
        <v>7</v>
      </c>
      <c r="D7" s="3" t="s">
        <v>7</v>
      </c>
      <c r="E7" s="4">
        <v>1180765</v>
      </c>
      <c r="F7" s="4">
        <v>612</v>
      </c>
      <c r="G7" s="4">
        <v>442</v>
      </c>
      <c r="H7" s="5">
        <v>448</v>
      </c>
      <c r="I7" s="5">
        <v>2671.4140271493211</v>
      </c>
      <c r="J7" s="5">
        <v>2635.6361607142858</v>
      </c>
    </row>
    <row r="8" spans="1:10">
      <c r="A8" s="6" t="s">
        <v>15</v>
      </c>
      <c r="B8" s="3" t="s">
        <v>6</v>
      </c>
      <c r="C8" s="3" t="s">
        <v>6</v>
      </c>
      <c r="D8" s="3" t="s">
        <v>7</v>
      </c>
      <c r="E8" s="4">
        <v>1179432</v>
      </c>
      <c r="F8" s="4">
        <v>589</v>
      </c>
      <c r="G8" s="4">
        <v>536</v>
      </c>
      <c r="H8" s="5">
        <v>547</v>
      </c>
      <c r="I8" s="5">
        <v>2200.4328358208954</v>
      </c>
      <c r="J8" s="5">
        <v>2156.1828153564898</v>
      </c>
    </row>
    <row r="9" spans="1:10">
      <c r="A9" s="6" t="s">
        <v>16</v>
      </c>
      <c r="B9" s="3" t="s">
        <v>6</v>
      </c>
      <c r="C9" s="3" t="s">
        <v>7</v>
      </c>
      <c r="D9" s="3" t="s">
        <v>6</v>
      </c>
      <c r="E9" s="4">
        <v>586820</v>
      </c>
      <c r="F9" s="4">
        <v>713</v>
      </c>
      <c r="G9" s="4">
        <v>250</v>
      </c>
      <c r="H9" s="5">
        <v>256</v>
      </c>
      <c r="I9" s="5">
        <v>2347.2800000000002</v>
      </c>
      <c r="J9" s="5">
        <v>2292.265625</v>
      </c>
    </row>
    <row r="10" spans="1:10">
      <c r="A10" s="6" t="s">
        <v>17</v>
      </c>
      <c r="B10" s="3" t="s">
        <v>6</v>
      </c>
      <c r="C10" s="3" t="s">
        <v>24</v>
      </c>
      <c r="D10" s="3" t="s">
        <v>6</v>
      </c>
      <c r="E10" s="4">
        <v>556655</v>
      </c>
      <c r="F10" s="4">
        <v>591</v>
      </c>
      <c r="G10" s="4">
        <v>185</v>
      </c>
      <c r="H10" s="5">
        <v>197</v>
      </c>
      <c r="I10" s="5">
        <v>3008.9459459459458</v>
      </c>
      <c r="J10" s="5">
        <v>2825.6598984771572</v>
      </c>
    </row>
    <row r="11" spans="1:10">
      <c r="A11" s="6" t="s">
        <v>18</v>
      </c>
      <c r="B11" s="3" t="s">
        <v>7</v>
      </c>
      <c r="C11" s="3" t="s">
        <v>7</v>
      </c>
      <c r="D11" s="3" t="s">
        <v>7</v>
      </c>
      <c r="E11" s="4">
        <v>332097</v>
      </c>
      <c r="F11" s="4">
        <v>185</v>
      </c>
      <c r="G11" s="4">
        <v>64</v>
      </c>
      <c r="H11" s="5">
        <v>104</v>
      </c>
      <c r="I11" s="5">
        <v>5189.015625</v>
      </c>
      <c r="J11" s="5">
        <v>3193.2403846153848</v>
      </c>
    </row>
    <row r="12" spans="1:10">
      <c r="A12" s="6" t="s">
        <v>19</v>
      </c>
      <c r="B12" s="3" t="s">
        <v>7</v>
      </c>
      <c r="C12" s="3" t="s">
        <v>24</v>
      </c>
      <c r="D12" s="3" t="s">
        <v>7</v>
      </c>
      <c r="E12" s="4">
        <v>317933</v>
      </c>
      <c r="F12" s="4">
        <v>176</v>
      </c>
      <c r="G12" s="4">
        <v>47</v>
      </c>
      <c r="H12" s="5">
        <v>87</v>
      </c>
      <c r="I12" s="5">
        <v>6764.5319148936169</v>
      </c>
      <c r="J12" s="5">
        <v>3654.4022988505749</v>
      </c>
    </row>
    <row r="13" spans="1:10">
      <c r="A13" s="6" t="s">
        <v>20</v>
      </c>
      <c r="B13" s="3" t="s">
        <v>7</v>
      </c>
      <c r="C13" s="3" t="s">
        <v>7</v>
      </c>
      <c r="D13" s="3" t="s">
        <v>6</v>
      </c>
      <c r="E13" s="4">
        <v>238052</v>
      </c>
      <c r="F13" s="4">
        <v>185</v>
      </c>
      <c r="G13" s="4">
        <v>37</v>
      </c>
      <c r="H13" s="5">
        <v>63</v>
      </c>
      <c r="I13" s="5">
        <v>6433.8378378378375</v>
      </c>
      <c r="J13" s="5">
        <v>3778.6031746031745</v>
      </c>
    </row>
    <row r="14" spans="1:10">
      <c r="A14" s="6" t="s">
        <v>21</v>
      </c>
      <c r="B14" s="3" t="s">
        <v>7</v>
      </c>
      <c r="C14" s="3" t="s">
        <v>24</v>
      </c>
      <c r="D14" s="3" t="s">
        <v>6</v>
      </c>
      <c r="E14" s="4">
        <v>182342</v>
      </c>
      <c r="F14" s="4">
        <v>181</v>
      </c>
      <c r="G14" s="4">
        <v>41</v>
      </c>
      <c r="H14" s="5">
        <v>59</v>
      </c>
      <c r="I14" s="5">
        <v>4447.3658536585363</v>
      </c>
      <c r="J14" s="5">
        <v>3090.5423728813557</v>
      </c>
    </row>
    <row r="15" spans="1:10">
      <c r="E15" s="1"/>
      <c r="F15" s="1"/>
      <c r="G15" s="1"/>
    </row>
    <row r="16" spans="1:10">
      <c r="E16" s="1"/>
      <c r="F16" s="1"/>
      <c r="G16" s="1"/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L16"/>
  <sheetViews>
    <sheetView workbookViewId="0"/>
  </sheetViews>
  <sheetFormatPr defaultRowHeight="13.5"/>
  <cols>
    <col min="1" max="1" width="3.125" customWidth="1"/>
    <col min="5" max="7" width="9.25" bestFit="1" customWidth="1"/>
    <col min="8" max="9" width="9.125" bestFit="1" customWidth="1"/>
    <col min="10" max="11" width="9.25" bestFit="1" customWidth="1"/>
  </cols>
  <sheetData>
    <row r="2" spans="1:12">
      <c r="A2" t="s">
        <v>51</v>
      </c>
    </row>
    <row r="3" spans="1:12">
      <c r="A3" s="8" t="s">
        <v>23</v>
      </c>
    </row>
    <row r="5" spans="1:12">
      <c r="B5" t="s">
        <v>22</v>
      </c>
    </row>
    <row r="6" spans="1:12">
      <c r="A6" s="7"/>
      <c r="B6" s="2" t="s">
        <v>8</v>
      </c>
      <c r="C6" s="2" t="s">
        <v>54</v>
      </c>
      <c r="D6" s="2" t="s">
        <v>9</v>
      </c>
      <c r="E6" s="2" t="s">
        <v>43</v>
      </c>
      <c r="F6" s="2" t="s">
        <v>44</v>
      </c>
      <c r="G6" s="2" t="s">
        <v>45</v>
      </c>
      <c r="H6" s="2" t="s">
        <v>46</v>
      </c>
      <c r="I6" s="2" t="s">
        <v>47</v>
      </c>
      <c r="J6" s="2" t="s">
        <v>48</v>
      </c>
      <c r="K6" s="2" t="s">
        <v>10</v>
      </c>
      <c r="L6" s="2" t="s">
        <v>25</v>
      </c>
    </row>
    <row r="7" spans="1:12">
      <c r="A7" s="6" t="s">
        <v>14</v>
      </c>
      <c r="B7" s="3" t="s">
        <v>6</v>
      </c>
      <c r="C7" s="3" t="s">
        <v>7</v>
      </c>
      <c r="D7" s="3" t="s">
        <v>7</v>
      </c>
      <c r="E7" s="5">
        <v>1270427.5</v>
      </c>
      <c r="F7" s="5">
        <v>1796248.75</v>
      </c>
      <c r="G7" s="4">
        <v>1616710</v>
      </c>
      <c r="H7" s="4">
        <v>1179432</v>
      </c>
      <c r="I7" s="5">
        <v>1216636.25</v>
      </c>
      <c r="J7" s="5">
        <v>1115430</v>
      </c>
      <c r="K7" s="12">
        <f>AVERAGE(E7:J7)</f>
        <v>1365814.0833333333</v>
      </c>
      <c r="L7" s="12">
        <f>STDEV(E8:J8)</f>
        <v>249241.12834111066</v>
      </c>
    </row>
    <row r="8" spans="1:12">
      <c r="A8" s="6" t="s">
        <v>15</v>
      </c>
      <c r="B8" s="3" t="s">
        <v>6</v>
      </c>
      <c r="C8" s="3" t="s">
        <v>6</v>
      </c>
      <c r="D8" s="3" t="s">
        <v>7</v>
      </c>
      <c r="E8" s="5">
        <v>1431543.75</v>
      </c>
      <c r="F8" s="5">
        <v>1615448.75</v>
      </c>
      <c r="G8" s="4">
        <v>1146828</v>
      </c>
      <c r="H8" s="4">
        <v>1180765</v>
      </c>
      <c r="I8" s="5">
        <v>1199992.5</v>
      </c>
      <c r="J8" s="5">
        <v>894592.5</v>
      </c>
      <c r="K8" s="12">
        <f>AVERAGE(E8:J8)</f>
        <v>1244861.75</v>
      </c>
      <c r="L8" s="12">
        <f>STDEV(E7:J7)</f>
        <v>274592.73831652355</v>
      </c>
    </row>
    <row r="9" spans="1:12">
      <c r="A9" s="6" t="s">
        <v>16</v>
      </c>
      <c r="B9" s="3" t="s">
        <v>6</v>
      </c>
      <c r="C9" s="3" t="s">
        <v>7</v>
      </c>
      <c r="D9" s="3" t="s">
        <v>6</v>
      </c>
      <c r="E9" s="5">
        <v>344721.25</v>
      </c>
      <c r="F9" s="5">
        <v>305862.5</v>
      </c>
      <c r="G9" s="4">
        <v>862683.75</v>
      </c>
      <c r="H9" s="4">
        <v>586820</v>
      </c>
      <c r="I9" s="5">
        <v>729510</v>
      </c>
      <c r="J9" s="5">
        <v>268511.25</v>
      </c>
      <c r="K9" s="12">
        <f t="shared" ref="K9:K12" si="0">AVERAGE(E9:J9)</f>
        <v>516351.45833333331</v>
      </c>
      <c r="L9" s="12">
        <f t="shared" ref="L9:L12" si="1">STDEV(E9:J9)</f>
        <v>247198.59803836956</v>
      </c>
    </row>
    <row r="10" spans="1:12">
      <c r="A10" s="6" t="s">
        <v>17</v>
      </c>
      <c r="B10" s="3" t="s">
        <v>6</v>
      </c>
      <c r="C10" s="3" t="s">
        <v>24</v>
      </c>
      <c r="D10" s="3" t="s">
        <v>6</v>
      </c>
      <c r="E10" s="5">
        <v>323890</v>
      </c>
      <c r="F10" s="5">
        <v>326558.75</v>
      </c>
      <c r="G10" s="4">
        <v>963211.25</v>
      </c>
      <c r="H10" s="4">
        <v>556655</v>
      </c>
      <c r="I10" s="5">
        <v>540216.25</v>
      </c>
      <c r="J10" s="5">
        <v>282321.25</v>
      </c>
      <c r="K10" s="12">
        <f t="shared" si="0"/>
        <v>498808.75</v>
      </c>
      <c r="L10" s="12">
        <f t="shared" si="1"/>
        <v>256071.83404637652</v>
      </c>
    </row>
    <row r="11" spans="1:12">
      <c r="A11" s="6" t="s">
        <v>18</v>
      </c>
      <c r="B11" s="3" t="s">
        <v>7</v>
      </c>
      <c r="C11" s="3" t="s">
        <v>7</v>
      </c>
      <c r="D11" s="3" t="s">
        <v>7</v>
      </c>
      <c r="E11" s="5">
        <v>412920</v>
      </c>
      <c r="F11" s="5">
        <v>483196.25</v>
      </c>
      <c r="G11" s="4">
        <v>297556.25</v>
      </c>
      <c r="H11" s="4">
        <v>332097</v>
      </c>
      <c r="I11" s="5">
        <v>248381.25</v>
      </c>
      <c r="J11" s="5">
        <v>196183.75</v>
      </c>
      <c r="K11" s="12">
        <f t="shared" si="0"/>
        <v>328389.08333333331</v>
      </c>
      <c r="L11" s="12">
        <f t="shared" si="1"/>
        <v>105787.1925496734</v>
      </c>
    </row>
    <row r="12" spans="1:12">
      <c r="A12" s="6" t="s">
        <v>19</v>
      </c>
      <c r="B12" s="3" t="s">
        <v>7</v>
      </c>
      <c r="C12" s="3" t="s">
        <v>24</v>
      </c>
      <c r="D12" s="3" t="s">
        <v>7</v>
      </c>
      <c r="E12" s="5">
        <v>381252.5</v>
      </c>
      <c r="F12" s="5">
        <v>413362.5</v>
      </c>
      <c r="G12" s="4">
        <v>416280</v>
      </c>
      <c r="H12" s="4">
        <v>317933</v>
      </c>
      <c r="I12" s="5">
        <v>258645</v>
      </c>
      <c r="J12" s="5">
        <v>167197.5</v>
      </c>
      <c r="K12" s="12">
        <f t="shared" si="0"/>
        <v>325778.41666666669</v>
      </c>
      <c r="L12" s="12">
        <f t="shared" si="1"/>
        <v>98646.069853500376</v>
      </c>
    </row>
    <row r="13" spans="1:12">
      <c r="A13" s="6" t="s">
        <v>20</v>
      </c>
      <c r="B13" s="3" t="s">
        <v>7</v>
      </c>
      <c r="C13" s="3" t="s">
        <v>7</v>
      </c>
      <c r="D13" s="3" t="s">
        <v>6</v>
      </c>
      <c r="E13" s="5">
        <v>73416.25</v>
      </c>
      <c r="F13" s="5">
        <v>83748.75</v>
      </c>
      <c r="G13" s="4">
        <v>208731.25</v>
      </c>
      <c r="H13" s="4">
        <v>182342</v>
      </c>
      <c r="I13" s="5">
        <v>82463.75</v>
      </c>
      <c r="J13" s="5">
        <v>64991.25</v>
      </c>
      <c r="K13" s="12">
        <f>AVERAGE(E13:J13)</f>
        <v>115948.875</v>
      </c>
      <c r="L13" s="12">
        <f>STDEV(E14:J14)</f>
        <v>91259.522819596285</v>
      </c>
    </row>
    <row r="14" spans="1:12">
      <c r="A14" s="6" t="s">
        <v>21</v>
      </c>
      <c r="B14" s="3" t="s">
        <v>7</v>
      </c>
      <c r="C14" s="3" t="s">
        <v>24</v>
      </c>
      <c r="D14" s="3" t="s">
        <v>6</v>
      </c>
      <c r="E14" s="5">
        <v>42093.75</v>
      </c>
      <c r="F14" s="5">
        <v>50282.5</v>
      </c>
      <c r="G14" s="4">
        <v>221222.5</v>
      </c>
      <c r="H14" s="4">
        <v>238052</v>
      </c>
      <c r="I14" s="5">
        <v>80757.5</v>
      </c>
      <c r="J14" s="5">
        <v>47492.5</v>
      </c>
      <c r="K14" s="12">
        <f>AVERAGE(E14:J14)</f>
        <v>113316.79166666667</v>
      </c>
      <c r="L14" s="12">
        <f>STDEV(E13:J13)</f>
        <v>62578.625007615417</v>
      </c>
    </row>
    <row r="15" spans="1:12">
      <c r="E15" s="1"/>
      <c r="F15" s="1"/>
      <c r="G15" s="1"/>
    </row>
    <row r="16" spans="1:12">
      <c r="A16" s="9" t="s">
        <v>52</v>
      </c>
      <c r="I16" t="s">
        <v>53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１．クラスタ分析_集客前</vt:lpstr>
      <vt:lpstr>２．アソシエーション分析</vt:lpstr>
      <vt:lpstr>２．バスケット分析</vt:lpstr>
      <vt:lpstr>３．戦略を策定する</vt:lpstr>
      <vt:lpstr>４．集客の前後における売上_全体</vt:lpstr>
      <vt:lpstr>４．集客の前後における売上_指定のクラス</vt:lpstr>
      <vt:lpstr>４．t検定</vt:lpstr>
      <vt:lpstr>５．クラスタ分析_集客後</vt:lpstr>
      <vt:lpstr>５．クラスタ分析_連続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2022-06-04T12:22:46Z</dcterms:modified>
</cp:coreProperties>
</file>